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\\192.168.4.7\Share\БЮДЖЕТ 2022-2024_ новый\ПРОЕКТ_ 1 чтение бюджета, ...10.2021\! ПАКЕТ в ДСГО_ 1 чтение 2022-2024, 25.10.21\"/>
    </mc:Choice>
  </mc:AlternateContent>
  <xr:revisionPtr revIDLastSave="0" documentId="13_ncr:1_{9D2787F4-F6B8-4C87-BCEA-6FB935D5FD2E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Дх" sheetId="7" r:id="rId1"/>
    <sheet name="МП" sheetId="2" r:id="rId2"/>
    <sheet name="вед." sheetId="1" r:id="rId3"/>
    <sheet name="источн" sheetId="3" r:id="rId4"/>
    <sheet name="МБТ" sheetId="4" r:id="rId5"/>
    <sheet name="займы" sheetId="5" r:id="rId6"/>
    <sheet name="гарантии" sheetId="6" r:id="rId7"/>
  </sheets>
  <definedNames>
    <definedName name="_xlnm._FilterDatabase" localSheetId="2" hidden="1">вед.!$A$10:$H$899</definedName>
    <definedName name="APPT" localSheetId="2">вед.!$A$19</definedName>
    <definedName name="FIO" localSheetId="2">вед.!#REF!</definedName>
    <definedName name="LAST_CELL" localSheetId="2">вед.!#REF!</definedName>
    <definedName name="SIGN" localSheetId="2">вед.!$A$19:$E$20</definedName>
    <definedName name="_xlnm.Print_Titles" localSheetId="2">вед.!$9:$10</definedName>
    <definedName name="_xlnm.Print_Titles" localSheetId="0">Дх!$9:$10</definedName>
    <definedName name="_xlnm.Print_Titles" localSheetId="4">МБТ!$8:$10</definedName>
    <definedName name="_xlnm.Print_Titles" localSheetId="1">МП!$9:$10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0" i="2" l="1"/>
  <c r="E290" i="2"/>
  <c r="D290" i="2"/>
  <c r="F288" i="2"/>
  <c r="E288" i="2"/>
  <c r="D288" i="2"/>
  <c r="H279" i="1"/>
  <c r="G279" i="1"/>
  <c r="F279" i="1"/>
  <c r="H277" i="1"/>
  <c r="G277" i="1"/>
  <c r="G276" i="1" s="1"/>
  <c r="F277" i="1"/>
  <c r="F276" i="1"/>
  <c r="H276" i="1" l="1"/>
  <c r="E276" i="2" l="1"/>
  <c r="F276" i="2"/>
  <c r="D276" i="2"/>
  <c r="F279" i="2"/>
  <c r="E279" i="2"/>
  <c r="D279" i="2"/>
  <c r="G265" i="1"/>
  <c r="H265" i="1"/>
  <c r="F265" i="1"/>
  <c r="G268" i="1"/>
  <c r="H268" i="1"/>
  <c r="F268" i="1"/>
  <c r="F252" i="2" l="1"/>
  <c r="E252" i="2"/>
  <c r="D252" i="2"/>
  <c r="F250" i="2"/>
  <c r="E250" i="2"/>
  <c r="D250" i="2"/>
  <c r="H328" i="1"/>
  <c r="G328" i="1"/>
  <c r="F328" i="1"/>
  <c r="E256" i="2" l="1"/>
  <c r="F256" i="2"/>
  <c r="D256" i="2"/>
  <c r="G285" i="1"/>
  <c r="H285" i="1"/>
  <c r="F285" i="1"/>
  <c r="E238" i="2"/>
  <c r="F238" i="2"/>
  <c r="D238" i="2"/>
  <c r="E240" i="2"/>
  <c r="F240" i="2"/>
  <c r="D240" i="2"/>
  <c r="E248" i="2"/>
  <c r="E247" i="2" s="1"/>
  <c r="F248" i="2"/>
  <c r="F247" i="2" s="1"/>
  <c r="D248" i="2"/>
  <c r="D247" i="2" s="1"/>
  <c r="G324" i="1"/>
  <c r="H324" i="1"/>
  <c r="F324" i="1"/>
  <c r="F323" i="1" s="1"/>
  <c r="G326" i="1"/>
  <c r="H326" i="1"/>
  <c r="F326" i="1"/>
  <c r="G314" i="1"/>
  <c r="H314" i="1"/>
  <c r="F314" i="1"/>
  <c r="G316" i="1"/>
  <c r="H316" i="1"/>
  <c r="F316" i="1"/>
  <c r="G685" i="1"/>
  <c r="H685" i="1"/>
  <c r="F685" i="1"/>
  <c r="G462" i="1"/>
  <c r="H462" i="1"/>
  <c r="F462" i="1"/>
  <c r="H323" i="1" l="1"/>
  <c r="G323" i="1"/>
  <c r="C18" i="3"/>
  <c r="F48" i="7" l="1"/>
  <c r="E48" i="7"/>
  <c r="D48" i="7"/>
  <c r="D47" i="7" s="1"/>
  <c r="F47" i="7"/>
  <c r="E47" i="7"/>
  <c r="F40" i="7"/>
  <c r="E40" i="7"/>
  <c r="D40" i="7"/>
  <c r="F37" i="7"/>
  <c r="E37" i="7"/>
  <c r="D37" i="7"/>
  <c r="F34" i="7"/>
  <c r="E34" i="7"/>
  <c r="D34" i="7"/>
  <c r="F27" i="7"/>
  <c r="E27" i="7"/>
  <c r="E11" i="7" s="1"/>
  <c r="E53" i="7" s="1"/>
  <c r="D27" i="7"/>
  <c r="F23" i="7"/>
  <c r="E23" i="7"/>
  <c r="D23" i="7"/>
  <c r="F19" i="7"/>
  <c r="E19" i="7"/>
  <c r="D19" i="7"/>
  <c r="F16" i="7"/>
  <c r="F11" i="7" s="1"/>
  <c r="F53" i="7" s="1"/>
  <c r="E16" i="7"/>
  <c r="D16" i="7"/>
  <c r="D11" i="7" l="1"/>
  <c r="D53" i="7" s="1"/>
  <c r="E261" i="2"/>
  <c r="F261" i="2"/>
  <c r="D261" i="2"/>
  <c r="G290" i="1"/>
  <c r="H290" i="1"/>
  <c r="F290" i="1"/>
  <c r="F328" i="2" l="1"/>
  <c r="E328" i="2"/>
  <c r="D328" i="2"/>
  <c r="F326" i="2"/>
  <c r="E326" i="2"/>
  <c r="D326" i="2"/>
  <c r="E490" i="2"/>
  <c r="G885" i="1"/>
  <c r="H839" i="1"/>
  <c r="G839" i="1"/>
  <c r="F839" i="1"/>
  <c r="E325" i="2" l="1"/>
  <c r="F325" i="2"/>
  <c r="D325" i="2"/>
  <c r="D462" i="2"/>
  <c r="D35" i="4" l="1"/>
  <c r="C35" i="4"/>
  <c r="B35" i="4"/>
  <c r="D17" i="4"/>
  <c r="C17" i="4"/>
  <c r="B17" i="4"/>
  <c r="D14" i="4"/>
  <c r="C14" i="4"/>
  <c r="C59" i="4" s="1"/>
  <c r="C60" i="4" s="1"/>
  <c r="B14" i="4"/>
  <c r="D10" i="4"/>
  <c r="C10" i="4"/>
  <c r="B10" i="4"/>
  <c r="D59" i="4" l="1"/>
  <c r="D60" i="4" s="1"/>
  <c r="B59" i="4"/>
  <c r="B60" i="4" s="1"/>
  <c r="D23" i="3" l="1"/>
  <c r="E23" i="3"/>
  <c r="C23" i="3"/>
  <c r="E18" i="3" l="1"/>
  <c r="D18" i="3"/>
  <c r="F210" i="2" l="1"/>
  <c r="E210" i="2"/>
  <c r="H506" i="1"/>
  <c r="G506" i="1"/>
  <c r="E152" i="2" l="1"/>
  <c r="E151" i="2" s="1"/>
  <c r="F152" i="2"/>
  <c r="F151" i="2" s="1"/>
  <c r="D152" i="2"/>
  <c r="D151" i="2" s="1"/>
  <c r="G155" i="1"/>
  <c r="H155" i="1"/>
  <c r="F155" i="1"/>
  <c r="F497" i="2"/>
  <c r="E497" i="2"/>
  <c r="D497" i="2"/>
  <c r="F495" i="2"/>
  <c r="E495" i="2"/>
  <c r="D495" i="2"/>
  <c r="F493" i="2"/>
  <c r="E493" i="2"/>
  <c r="D493" i="2"/>
  <c r="F491" i="2"/>
  <c r="E491" i="2"/>
  <c r="D491" i="2"/>
  <c r="F489" i="2"/>
  <c r="E489" i="2"/>
  <c r="D489" i="2"/>
  <c r="F487" i="2"/>
  <c r="E487" i="2"/>
  <c r="D487" i="2"/>
  <c r="D486" i="2"/>
  <c r="D485" i="2" s="1"/>
  <c r="F485" i="2"/>
  <c r="E485" i="2"/>
  <c r="F482" i="2"/>
  <c r="E482" i="2"/>
  <c r="D482" i="2"/>
  <c r="D481" i="2"/>
  <c r="D480" i="2" s="1"/>
  <c r="F480" i="2"/>
  <c r="E480" i="2"/>
  <c r="F478" i="2"/>
  <c r="E478" i="2"/>
  <c r="D478" i="2"/>
  <c r="F474" i="2"/>
  <c r="E474" i="2"/>
  <c r="D474" i="2"/>
  <c r="F472" i="2"/>
  <c r="E472" i="2"/>
  <c r="D472" i="2"/>
  <c r="F470" i="2"/>
  <c r="E470" i="2"/>
  <c r="D470" i="2"/>
  <c r="F465" i="2"/>
  <c r="E465" i="2"/>
  <c r="D465" i="2"/>
  <c r="F463" i="2"/>
  <c r="E463" i="2"/>
  <c r="D463" i="2"/>
  <c r="D461" i="2"/>
  <c r="F461" i="2"/>
  <c r="E461" i="2"/>
  <c r="D460" i="2"/>
  <c r="D459" i="2" s="1"/>
  <c r="F459" i="2"/>
  <c r="E459" i="2"/>
  <c r="F457" i="2"/>
  <c r="F455" i="2" s="1"/>
  <c r="E457" i="2"/>
  <c r="E455" i="2" s="1"/>
  <c r="D457" i="2"/>
  <c r="D455" i="2" s="1"/>
  <c r="F452" i="2"/>
  <c r="E452" i="2"/>
  <c r="D452" i="2"/>
  <c r="F448" i="2"/>
  <c r="E448" i="2"/>
  <c r="D448" i="2"/>
  <c r="F444" i="2"/>
  <c r="E444" i="2"/>
  <c r="D444" i="2"/>
  <c r="F442" i="2"/>
  <c r="E442" i="2"/>
  <c r="D442" i="2"/>
  <c r="F440" i="2"/>
  <c r="E440" i="2"/>
  <c r="D440" i="2"/>
  <c r="F437" i="2"/>
  <c r="E437" i="2"/>
  <c r="D437" i="2"/>
  <c r="F434" i="2"/>
  <c r="E434" i="2"/>
  <c r="D434" i="2"/>
  <c r="F432" i="2"/>
  <c r="E432" i="2"/>
  <c r="D432" i="2"/>
  <c r="F430" i="2"/>
  <c r="E430" i="2"/>
  <c r="D430" i="2"/>
  <c r="F428" i="2"/>
  <c r="E428" i="2"/>
  <c r="D428" i="2"/>
  <c r="F426" i="2"/>
  <c r="E426" i="2"/>
  <c r="D426" i="2"/>
  <c r="F424" i="2"/>
  <c r="E424" i="2"/>
  <c r="D424" i="2"/>
  <c r="F422" i="2"/>
  <c r="E422" i="2"/>
  <c r="D422" i="2"/>
  <c r="F420" i="2"/>
  <c r="E420" i="2"/>
  <c r="D420" i="2"/>
  <c r="F418" i="2"/>
  <c r="E418" i="2"/>
  <c r="D418" i="2"/>
  <c r="F414" i="2"/>
  <c r="E414" i="2"/>
  <c r="D414" i="2"/>
  <c r="F409" i="2"/>
  <c r="F408" i="2" s="1"/>
  <c r="F407" i="2" s="1"/>
  <c r="E409" i="2"/>
  <c r="E408" i="2" s="1"/>
  <c r="E407" i="2" s="1"/>
  <c r="D409" i="2"/>
  <c r="D408" i="2" s="1"/>
  <c r="D407" i="2" s="1"/>
  <c r="F404" i="2"/>
  <c r="F403" i="2" s="1"/>
  <c r="F402" i="2" s="1"/>
  <c r="E404" i="2"/>
  <c r="E403" i="2" s="1"/>
  <c r="E402" i="2" s="1"/>
  <c r="D404" i="2"/>
  <c r="D403" i="2" s="1"/>
  <c r="D402" i="2" s="1"/>
  <c r="F400" i="2"/>
  <c r="E400" i="2"/>
  <c r="D400" i="2"/>
  <c r="F398" i="2"/>
  <c r="E398" i="2"/>
  <c r="D398" i="2"/>
  <c r="F395" i="2"/>
  <c r="E395" i="2"/>
  <c r="D395" i="2"/>
  <c r="F392" i="2"/>
  <c r="E392" i="2"/>
  <c r="D392" i="2"/>
  <c r="F390" i="2"/>
  <c r="E390" i="2"/>
  <c r="D390" i="2"/>
  <c r="F388" i="2"/>
  <c r="E388" i="2"/>
  <c r="D388" i="2"/>
  <c r="F386" i="2"/>
  <c r="E386" i="2"/>
  <c r="D386" i="2"/>
  <c r="F383" i="2"/>
  <c r="E383" i="2"/>
  <c r="D383" i="2"/>
  <c r="F381" i="2"/>
  <c r="E381" i="2"/>
  <c r="D381" i="2"/>
  <c r="F379" i="2"/>
  <c r="E379" i="2"/>
  <c r="D379" i="2"/>
  <c r="F377" i="2"/>
  <c r="E377" i="2"/>
  <c r="D377" i="2"/>
  <c r="F375" i="2"/>
  <c r="E375" i="2"/>
  <c r="D375" i="2"/>
  <c r="F371" i="2"/>
  <c r="E371" i="2"/>
  <c r="D371" i="2"/>
  <c r="F369" i="2"/>
  <c r="E369" i="2"/>
  <c r="D369" i="2"/>
  <c r="F367" i="2"/>
  <c r="E367" i="2"/>
  <c r="D367" i="2"/>
  <c r="F365" i="2"/>
  <c r="E365" i="2"/>
  <c r="D365" i="2"/>
  <c r="F360" i="2"/>
  <c r="F359" i="2" s="1"/>
  <c r="F358" i="2" s="1"/>
  <c r="E360" i="2"/>
  <c r="E359" i="2" s="1"/>
  <c r="E358" i="2" s="1"/>
  <c r="D360" i="2"/>
  <c r="D359" i="2" s="1"/>
  <c r="D358" i="2" s="1"/>
  <c r="F356" i="2"/>
  <c r="F355" i="2" s="1"/>
  <c r="F354" i="2" s="1"/>
  <c r="E356" i="2"/>
  <c r="E355" i="2" s="1"/>
  <c r="E354" i="2" s="1"/>
  <c r="D356" i="2"/>
  <c r="D355" i="2" s="1"/>
  <c r="D354" i="2" s="1"/>
  <c r="F352" i="2"/>
  <c r="E352" i="2"/>
  <c r="D352" i="2"/>
  <c r="F350" i="2"/>
  <c r="E350" i="2"/>
  <c r="D350" i="2"/>
  <c r="F345" i="2"/>
  <c r="F344" i="2" s="1"/>
  <c r="F343" i="2" s="1"/>
  <c r="E345" i="2"/>
  <c r="E344" i="2" s="1"/>
  <c r="E343" i="2" s="1"/>
  <c r="D345" i="2"/>
  <c r="D344" i="2" s="1"/>
  <c r="D343" i="2" s="1"/>
  <c r="F340" i="2"/>
  <c r="E340" i="2"/>
  <c r="D340" i="2"/>
  <c r="D339" i="2"/>
  <c r="D338" i="2" s="1"/>
  <c r="F338" i="2"/>
  <c r="E338" i="2"/>
  <c r="F337" i="2"/>
  <c r="F336" i="2" s="1"/>
  <c r="E337" i="2"/>
  <c r="E336" i="2" s="1"/>
  <c r="D337" i="2"/>
  <c r="D336" i="2" s="1"/>
  <c r="F332" i="2"/>
  <c r="E332" i="2"/>
  <c r="D332" i="2"/>
  <c r="F323" i="2"/>
  <c r="E323" i="2"/>
  <c r="D323" i="2"/>
  <c r="F319" i="2"/>
  <c r="E319" i="2"/>
  <c r="D319" i="2"/>
  <c r="F316" i="2"/>
  <c r="E316" i="2"/>
  <c r="D316" i="2"/>
  <c r="F314" i="2"/>
  <c r="E314" i="2"/>
  <c r="D314" i="2"/>
  <c r="F309" i="2"/>
  <c r="E309" i="2"/>
  <c r="D309" i="2"/>
  <c r="D308" i="2" s="1"/>
  <c r="F305" i="2"/>
  <c r="E305" i="2"/>
  <c r="D305" i="2"/>
  <c r="D303" i="2"/>
  <c r="D302" i="2" s="1"/>
  <c r="F302" i="2"/>
  <c r="E302" i="2"/>
  <c r="F298" i="2"/>
  <c r="E298" i="2"/>
  <c r="D298" i="2"/>
  <c r="F294" i="2"/>
  <c r="F293" i="2" s="1"/>
  <c r="F292" i="2" s="1"/>
  <c r="E294" i="2"/>
  <c r="E293" i="2" s="1"/>
  <c r="E292" i="2" s="1"/>
  <c r="D294" i="2"/>
  <c r="D293" i="2" s="1"/>
  <c r="D292" i="2" s="1"/>
  <c r="F285" i="2"/>
  <c r="E285" i="2"/>
  <c r="D285" i="2"/>
  <c r="F283" i="2"/>
  <c r="E283" i="2"/>
  <c r="D283" i="2"/>
  <c r="F281" i="2"/>
  <c r="E281" i="2"/>
  <c r="D281" i="2"/>
  <c r="F278" i="2"/>
  <c r="E278" i="2"/>
  <c r="D278" i="2"/>
  <c r="F272" i="2"/>
  <c r="E272" i="2"/>
  <c r="D272" i="2"/>
  <c r="F270" i="2"/>
  <c r="E270" i="2"/>
  <c r="D270" i="2"/>
  <c r="F267" i="2"/>
  <c r="E267" i="2"/>
  <c r="D267" i="2"/>
  <c r="F265" i="2"/>
  <c r="E265" i="2"/>
  <c r="D265" i="2"/>
  <c r="F260" i="2"/>
  <c r="E260" i="2"/>
  <c r="D260" i="2"/>
  <c r="F258" i="2"/>
  <c r="E258" i="2"/>
  <c r="D258" i="2"/>
  <c r="F245" i="2"/>
  <c r="E245" i="2"/>
  <c r="D245" i="2"/>
  <c r="F243" i="2"/>
  <c r="E243" i="2"/>
  <c r="D243" i="2"/>
  <c r="F235" i="2"/>
  <c r="E235" i="2"/>
  <c r="D235" i="2"/>
  <c r="F232" i="2"/>
  <c r="E232" i="2"/>
  <c r="D232" i="2"/>
  <c r="F230" i="2"/>
  <c r="E230" i="2"/>
  <c r="D230" i="2"/>
  <c r="F228" i="2"/>
  <c r="E228" i="2"/>
  <c r="D228" i="2"/>
  <c r="F226" i="2"/>
  <c r="E226" i="2"/>
  <c r="D226" i="2"/>
  <c r="F223" i="2"/>
  <c r="E223" i="2"/>
  <c r="D223" i="2"/>
  <c r="F221" i="2"/>
  <c r="E221" i="2"/>
  <c r="D221" i="2"/>
  <c r="F219" i="2"/>
  <c r="E219" i="2"/>
  <c r="D219" i="2"/>
  <c r="F217" i="2"/>
  <c r="E217" i="2"/>
  <c r="D217" i="2"/>
  <c r="F212" i="2"/>
  <c r="E212" i="2"/>
  <c r="D212" i="2"/>
  <c r="F208" i="2"/>
  <c r="E208" i="2"/>
  <c r="D208" i="2"/>
  <c r="F204" i="2"/>
  <c r="F203" i="2" s="1"/>
  <c r="E204" i="2"/>
  <c r="E203" i="2" s="1"/>
  <c r="D204" i="2"/>
  <c r="D203" i="2" s="1"/>
  <c r="F201" i="2"/>
  <c r="F200" i="2" s="1"/>
  <c r="E201" i="2"/>
  <c r="E200" i="2" s="1"/>
  <c r="D201" i="2"/>
  <c r="D200" i="2" s="1"/>
  <c r="F197" i="2"/>
  <c r="E197" i="2"/>
  <c r="D197" i="2"/>
  <c r="F195" i="2"/>
  <c r="E195" i="2"/>
  <c r="D195" i="2"/>
  <c r="F193" i="2"/>
  <c r="E193" i="2"/>
  <c r="D193" i="2"/>
  <c r="F190" i="2"/>
  <c r="F189" i="2" s="1"/>
  <c r="E190" i="2"/>
  <c r="E189" i="2" s="1"/>
  <c r="D190" i="2"/>
  <c r="D189" i="2" s="1"/>
  <c r="F186" i="2"/>
  <c r="F185" i="2" s="1"/>
  <c r="E186" i="2"/>
  <c r="E185" i="2" s="1"/>
  <c r="D186" i="2"/>
  <c r="D185" i="2" s="1"/>
  <c r="F183" i="2"/>
  <c r="F182" i="2" s="1"/>
  <c r="E183" i="2"/>
  <c r="E182" i="2" s="1"/>
  <c r="D183" i="2"/>
  <c r="D182" i="2" s="1"/>
  <c r="F176" i="2"/>
  <c r="F175" i="2" s="1"/>
  <c r="F174" i="2" s="1"/>
  <c r="E176" i="2"/>
  <c r="E175" i="2" s="1"/>
  <c r="E174" i="2" s="1"/>
  <c r="D176" i="2"/>
  <c r="D175" i="2" s="1"/>
  <c r="D174" i="2" s="1"/>
  <c r="F172" i="2"/>
  <c r="F171" i="2" s="1"/>
  <c r="E172" i="2"/>
  <c r="E171" i="2" s="1"/>
  <c r="D172" i="2"/>
  <c r="D171" i="2" s="1"/>
  <c r="F169" i="2"/>
  <c r="E169" i="2"/>
  <c r="D169" i="2"/>
  <c r="F167" i="2"/>
  <c r="E167" i="2"/>
  <c r="D167" i="2"/>
  <c r="F165" i="2"/>
  <c r="E165" i="2"/>
  <c r="D165" i="2"/>
  <c r="F161" i="2"/>
  <c r="E161" i="2"/>
  <c r="D161" i="2"/>
  <c r="F158" i="2"/>
  <c r="E158" i="2"/>
  <c r="D158" i="2"/>
  <c r="F155" i="2"/>
  <c r="E155" i="2"/>
  <c r="D155" i="2"/>
  <c r="F148" i="2"/>
  <c r="F147" i="2" s="1"/>
  <c r="E148" i="2"/>
  <c r="E147" i="2" s="1"/>
  <c r="D148" i="2"/>
  <c r="D147" i="2" s="1"/>
  <c r="F145" i="2"/>
  <c r="F144" i="2" s="1"/>
  <c r="E145" i="2"/>
  <c r="E144" i="2" s="1"/>
  <c r="D145" i="2"/>
  <c r="D144" i="2" s="1"/>
  <c r="F142" i="2"/>
  <c r="F141" i="2" s="1"/>
  <c r="E142" i="2"/>
  <c r="E141" i="2" s="1"/>
  <c r="D142" i="2"/>
  <c r="D141" i="2" s="1"/>
  <c r="F139" i="2"/>
  <c r="E139" i="2"/>
  <c r="D139" i="2"/>
  <c r="F137" i="2"/>
  <c r="E137" i="2"/>
  <c r="D137" i="2"/>
  <c r="F135" i="2"/>
  <c r="E135" i="2"/>
  <c r="D135" i="2"/>
  <c r="F133" i="2"/>
  <c r="E133" i="2"/>
  <c r="D133" i="2"/>
  <c r="F131" i="2"/>
  <c r="E131" i="2"/>
  <c r="D131" i="2"/>
  <c r="F129" i="2"/>
  <c r="E129" i="2"/>
  <c r="D129" i="2"/>
  <c r="F127" i="2"/>
  <c r="E127" i="2"/>
  <c r="D127" i="2"/>
  <c r="F122" i="2"/>
  <c r="E122" i="2"/>
  <c r="D122" i="2"/>
  <c r="F120" i="2"/>
  <c r="E120" i="2"/>
  <c r="D120" i="2"/>
  <c r="F118" i="2"/>
  <c r="E118" i="2"/>
  <c r="D118" i="2"/>
  <c r="F116" i="2"/>
  <c r="E116" i="2"/>
  <c r="D116" i="2"/>
  <c r="F114" i="2"/>
  <c r="E114" i="2"/>
  <c r="D114" i="2"/>
  <c r="F112" i="2"/>
  <c r="E112" i="2"/>
  <c r="D112" i="2"/>
  <c r="F110" i="2"/>
  <c r="E110" i="2"/>
  <c r="D110" i="2"/>
  <c r="F108" i="2"/>
  <c r="E108" i="2"/>
  <c r="D108" i="2"/>
  <c r="F104" i="2"/>
  <c r="E104" i="2"/>
  <c r="D104" i="2"/>
  <c r="F100" i="2"/>
  <c r="F99" i="2" s="1"/>
  <c r="F98" i="2" s="1"/>
  <c r="E100" i="2"/>
  <c r="E99" i="2" s="1"/>
  <c r="E98" i="2" s="1"/>
  <c r="D100" i="2"/>
  <c r="D99" i="2" s="1"/>
  <c r="D98" i="2" s="1"/>
  <c r="F96" i="2"/>
  <c r="E96" i="2"/>
  <c r="D96" i="2"/>
  <c r="F94" i="2"/>
  <c r="E94" i="2"/>
  <c r="D94" i="2"/>
  <c r="F90" i="2"/>
  <c r="E90" i="2"/>
  <c r="D90" i="2"/>
  <c r="F86" i="2"/>
  <c r="E86" i="2"/>
  <c r="D86" i="2"/>
  <c r="F82" i="2"/>
  <c r="E82" i="2"/>
  <c r="D82" i="2"/>
  <c r="F80" i="2"/>
  <c r="E80" i="2"/>
  <c r="D80" i="2"/>
  <c r="F78" i="2"/>
  <c r="E78" i="2"/>
  <c r="D78" i="2"/>
  <c r="F73" i="2"/>
  <c r="E73" i="2"/>
  <c r="D73" i="2"/>
  <c r="F71" i="2"/>
  <c r="E71" i="2"/>
  <c r="D71" i="2"/>
  <c r="F69" i="2"/>
  <c r="E69" i="2"/>
  <c r="D69" i="2"/>
  <c r="F67" i="2"/>
  <c r="E67" i="2"/>
  <c r="D67" i="2"/>
  <c r="F61" i="2"/>
  <c r="E61" i="2"/>
  <c r="D61" i="2"/>
  <c r="F56" i="2"/>
  <c r="E56" i="2"/>
  <c r="D56" i="2"/>
  <c r="F54" i="2"/>
  <c r="E54" i="2"/>
  <c r="D54" i="2"/>
  <c r="F52" i="2"/>
  <c r="E52" i="2"/>
  <c r="D52" i="2"/>
  <c r="F50" i="2"/>
  <c r="E50" i="2"/>
  <c r="D50" i="2"/>
  <c r="F47" i="2"/>
  <c r="E47" i="2"/>
  <c r="D47" i="2"/>
  <c r="F45" i="2"/>
  <c r="E45" i="2"/>
  <c r="D45" i="2"/>
  <c r="F44" i="2"/>
  <c r="F43" i="2" s="1"/>
  <c r="E44" i="2"/>
  <c r="E43" i="2" s="1"/>
  <c r="D44" i="2"/>
  <c r="D43" i="2" s="1"/>
  <c r="F41" i="2"/>
  <c r="E41" i="2"/>
  <c r="D41" i="2"/>
  <c r="F38" i="2"/>
  <c r="E38" i="2"/>
  <c r="D38" i="2"/>
  <c r="F34" i="2"/>
  <c r="F33" i="2" s="1"/>
  <c r="E34" i="2"/>
  <c r="E33" i="2" s="1"/>
  <c r="D34" i="2"/>
  <c r="D33" i="2" s="1"/>
  <c r="F30" i="2"/>
  <c r="E30" i="2"/>
  <c r="D30" i="2"/>
  <c r="F27" i="2"/>
  <c r="E27" i="2"/>
  <c r="D27" i="2"/>
  <c r="F23" i="2"/>
  <c r="E23" i="2"/>
  <c r="D23" i="2"/>
  <c r="F20" i="2"/>
  <c r="E20" i="2"/>
  <c r="D20" i="2"/>
  <c r="F18" i="2"/>
  <c r="E18" i="2"/>
  <c r="D18" i="2"/>
  <c r="F16" i="2"/>
  <c r="E16" i="2"/>
  <c r="D16" i="2"/>
  <c r="F14" i="2"/>
  <c r="E14" i="2"/>
  <c r="D14" i="2"/>
  <c r="E313" i="2" l="1"/>
  <c r="F447" i="2"/>
  <c r="D275" i="2"/>
  <c r="F93" i="2"/>
  <c r="F92" i="2" s="1"/>
  <c r="E269" i="2"/>
  <c r="D264" i="2"/>
  <c r="D192" i="2"/>
  <c r="E255" i="2"/>
  <c r="E254" i="2" s="1"/>
  <c r="D304" i="2"/>
  <c r="F242" i="2"/>
  <c r="F269" i="2"/>
  <c r="D349" i="2"/>
  <c r="D348" i="2" s="1"/>
  <c r="D342" i="2" s="1"/>
  <c r="E93" i="2"/>
  <c r="E92" i="2" s="1"/>
  <c r="F349" i="2"/>
  <c r="F348" i="2" s="1"/>
  <c r="F342" i="2" s="1"/>
  <c r="F313" i="2"/>
  <c r="D318" i="2"/>
  <c r="E37" i="2"/>
  <c r="F207" i="2"/>
  <c r="F206" i="2" s="1"/>
  <c r="E297" i="2"/>
  <c r="F318" i="2"/>
  <c r="E349" i="2"/>
  <c r="E348" i="2" s="1"/>
  <c r="E342" i="2" s="1"/>
  <c r="E103" i="2"/>
  <c r="E102" i="2" s="1"/>
  <c r="E234" i="2"/>
  <c r="F255" i="2"/>
  <c r="F254" i="2" s="1"/>
  <c r="E397" i="2"/>
  <c r="F37" i="2"/>
  <c r="D93" i="2"/>
  <c r="D92" i="2" s="1"/>
  <c r="E192" i="2"/>
  <c r="E188" i="2" s="1"/>
  <c r="E275" i="2"/>
  <c r="F275" i="2"/>
  <c r="D199" i="2"/>
  <c r="F331" i="2"/>
  <c r="F330" i="2" s="1"/>
  <c r="E207" i="2"/>
  <c r="E206" i="2" s="1"/>
  <c r="E447" i="2"/>
  <c r="F13" i="2"/>
  <c r="F154" i="2"/>
  <c r="F150" i="2" s="1"/>
  <c r="D269" i="2"/>
  <c r="E77" i="2"/>
  <c r="E76" i="2" s="1"/>
  <c r="E154" i="2"/>
  <c r="E150" i="2" s="1"/>
  <c r="D313" i="2"/>
  <c r="D312" i="2" s="1"/>
  <c r="E374" i="2"/>
  <c r="F454" i="2"/>
  <c r="E49" i="2"/>
  <c r="E85" i="2"/>
  <c r="E84" i="2" s="1"/>
  <c r="F85" i="2"/>
  <c r="F84" i="2" s="1"/>
  <c r="E216" i="2"/>
  <c r="F216" i="2"/>
  <c r="D216" i="2"/>
  <c r="E242" i="2"/>
  <c r="D255" i="2"/>
  <c r="D254" i="2" s="1"/>
  <c r="E287" i="2"/>
  <c r="F287" i="2"/>
  <c r="E304" i="2"/>
  <c r="D397" i="2"/>
  <c r="D469" i="2"/>
  <c r="F484" i="2"/>
  <c r="F199" i="2"/>
  <c r="F181" i="2"/>
  <c r="E13" i="2"/>
  <c r="F49" i="2"/>
  <c r="F225" i="2"/>
  <c r="D234" i="2"/>
  <c r="D297" i="2"/>
  <c r="D296" i="2" s="1"/>
  <c r="E469" i="2"/>
  <c r="D22" i="2"/>
  <c r="E22" i="2"/>
  <c r="F22" i="2"/>
  <c r="F77" i="2"/>
  <c r="F76" i="2" s="1"/>
  <c r="D77" i="2"/>
  <c r="D76" i="2" s="1"/>
  <c r="F126" i="2"/>
  <c r="F125" i="2" s="1"/>
  <c r="D126" i="2"/>
  <c r="D125" i="2" s="1"/>
  <c r="E126" i="2"/>
  <c r="E125" i="2" s="1"/>
  <c r="F234" i="2"/>
  <c r="E264" i="2"/>
  <c r="E263" i="2" s="1"/>
  <c r="F264" i="2"/>
  <c r="F297" i="2"/>
  <c r="E308" i="2"/>
  <c r="F364" i="2"/>
  <c r="F363" i="2" s="1"/>
  <c r="F374" i="2"/>
  <c r="D374" i="2"/>
  <c r="F397" i="2"/>
  <c r="D454" i="2"/>
  <c r="D484" i="2"/>
  <c r="E484" i="2"/>
  <c r="E499" i="2" s="1"/>
  <c r="D37" i="2"/>
  <c r="D181" i="2"/>
  <c r="D331" i="2"/>
  <c r="D330" i="2" s="1"/>
  <c r="D13" i="2"/>
  <c r="D49" i="2"/>
  <c r="D154" i="2"/>
  <c r="D150" i="2" s="1"/>
  <c r="F192" i="2"/>
  <c r="F188" i="2" s="1"/>
  <c r="E199" i="2"/>
  <c r="D207" i="2"/>
  <c r="D206" i="2" s="1"/>
  <c r="D225" i="2"/>
  <c r="E225" i="2"/>
  <c r="E318" i="2"/>
  <c r="E312" i="2" s="1"/>
  <c r="D447" i="2"/>
  <c r="F469" i="2"/>
  <c r="D85" i="2"/>
  <c r="D84" i="2" s="1"/>
  <c r="F103" i="2"/>
  <c r="F102" i="2" s="1"/>
  <c r="D103" i="2"/>
  <c r="D102" i="2" s="1"/>
  <c r="D164" i="2"/>
  <c r="D163" i="2" s="1"/>
  <c r="E164" i="2"/>
  <c r="E163" i="2" s="1"/>
  <c r="F164" i="2"/>
  <c r="F163" i="2" s="1"/>
  <c r="E181" i="2"/>
  <c r="D188" i="2"/>
  <c r="D242" i="2"/>
  <c r="D287" i="2"/>
  <c r="E331" i="2"/>
  <c r="E330" i="2" s="1"/>
  <c r="D385" i="2"/>
  <c r="F385" i="2"/>
  <c r="E413" i="2"/>
  <c r="D413" i="2"/>
  <c r="D364" i="2"/>
  <c r="D363" i="2" s="1"/>
  <c r="E364" i="2"/>
  <c r="E363" i="2" s="1"/>
  <c r="F413" i="2"/>
  <c r="E385" i="2"/>
  <c r="F304" i="2"/>
  <c r="F308" i="2"/>
  <c r="E454" i="2"/>
  <c r="F274" i="2" l="1"/>
  <c r="E274" i="2"/>
  <c r="D263" i="2"/>
  <c r="D274" i="2"/>
  <c r="F263" i="2"/>
  <c r="F312" i="2"/>
  <c r="F311" i="2" s="1"/>
  <c r="E215" i="2"/>
  <c r="E36" i="2"/>
  <c r="E296" i="2"/>
  <c r="F75" i="2"/>
  <c r="F36" i="2"/>
  <c r="D499" i="2"/>
  <c r="F499" i="2"/>
  <c r="D75" i="2"/>
  <c r="E124" i="2"/>
  <c r="E75" i="2"/>
  <c r="F215" i="2"/>
  <c r="D12" i="2"/>
  <c r="E412" i="2"/>
  <c r="E406" i="2" s="1"/>
  <c r="D311" i="2"/>
  <c r="F12" i="2"/>
  <c r="E12" i="2"/>
  <c r="E373" i="2"/>
  <c r="E362" i="2" s="1"/>
  <c r="F124" i="2"/>
  <c r="F180" i="2"/>
  <c r="F412" i="2"/>
  <c r="F406" i="2" s="1"/>
  <c r="F296" i="2"/>
  <c r="D412" i="2"/>
  <c r="D406" i="2" s="1"/>
  <c r="E180" i="2"/>
  <c r="E311" i="2"/>
  <c r="D215" i="2"/>
  <c r="F373" i="2"/>
  <c r="F362" i="2" s="1"/>
  <c r="D124" i="2"/>
  <c r="D36" i="2"/>
  <c r="D180" i="2"/>
  <c r="D373" i="2"/>
  <c r="D362" i="2" s="1"/>
  <c r="D214" i="2" l="1"/>
  <c r="F11" i="2"/>
  <c r="E11" i="2"/>
  <c r="E214" i="2"/>
  <c r="E467" i="2" s="1"/>
  <c r="E500" i="2" s="1"/>
  <c r="E503" i="2" s="1"/>
  <c r="F214" i="2"/>
  <c r="D11" i="2"/>
  <c r="D467" i="2" s="1"/>
  <c r="D500" i="2" s="1"/>
  <c r="D503" i="2" s="1"/>
  <c r="F467" i="2" l="1"/>
  <c r="F500" i="2" s="1"/>
  <c r="F503" i="2" s="1"/>
  <c r="H789" i="1"/>
  <c r="G789" i="1"/>
  <c r="H585" i="1"/>
  <c r="G585" i="1"/>
  <c r="F585" i="1"/>
  <c r="G342" i="1"/>
  <c r="H311" i="1"/>
  <c r="G311" i="1"/>
  <c r="F311" i="1"/>
  <c r="H289" i="1"/>
  <c r="G289" i="1"/>
  <c r="F289" i="1"/>
  <c r="F766" i="1" l="1"/>
  <c r="F768" i="1"/>
  <c r="H766" i="1"/>
  <c r="G766" i="1"/>
  <c r="H772" i="1"/>
  <c r="G772" i="1"/>
  <c r="F772" i="1"/>
  <c r="G879" i="1"/>
  <c r="H879" i="1"/>
  <c r="F879" i="1"/>
  <c r="G858" i="1"/>
  <c r="H858" i="1"/>
  <c r="F858" i="1"/>
  <c r="F789" i="1"/>
  <c r="G740" i="1"/>
  <c r="H740" i="1"/>
  <c r="F740" i="1"/>
  <c r="G738" i="1"/>
  <c r="H738" i="1"/>
  <c r="F738" i="1"/>
  <c r="G692" i="1"/>
  <c r="H692" i="1"/>
  <c r="F692" i="1"/>
  <c r="G650" i="1"/>
  <c r="H650" i="1"/>
  <c r="F650" i="1"/>
  <c r="G630" i="1"/>
  <c r="H630" i="1"/>
  <c r="F630" i="1"/>
  <c r="H595" i="1"/>
  <c r="G595" i="1"/>
  <c r="F595" i="1"/>
  <c r="H560" i="1"/>
  <c r="G560" i="1"/>
  <c r="F560" i="1"/>
  <c r="H542" i="1" l="1"/>
  <c r="H541" i="1" s="1"/>
  <c r="H540" i="1" s="1"/>
  <c r="H539" i="1" s="1"/>
  <c r="H538" i="1" s="1"/>
  <c r="H537" i="1" s="1"/>
  <c r="G542" i="1"/>
  <c r="G541" i="1" s="1"/>
  <c r="G540" i="1" s="1"/>
  <c r="G539" i="1" s="1"/>
  <c r="G538" i="1" s="1"/>
  <c r="G537" i="1" s="1"/>
  <c r="F542" i="1"/>
  <c r="F541" i="1" s="1"/>
  <c r="F540" i="1" s="1"/>
  <c r="F539" i="1" s="1"/>
  <c r="F538" i="1" s="1"/>
  <c r="F537" i="1" s="1"/>
  <c r="G551" i="1"/>
  <c r="H551" i="1"/>
  <c r="F551" i="1"/>
  <c r="H535" i="1"/>
  <c r="H534" i="1" s="1"/>
  <c r="H533" i="1" s="1"/>
  <c r="H532" i="1" s="1"/>
  <c r="H531" i="1" s="1"/>
  <c r="H530" i="1" s="1"/>
  <c r="G535" i="1"/>
  <c r="G534" i="1" s="1"/>
  <c r="G533" i="1" s="1"/>
  <c r="G532" i="1" s="1"/>
  <c r="G531" i="1" s="1"/>
  <c r="G530" i="1" s="1"/>
  <c r="F535" i="1"/>
  <c r="F534" i="1" s="1"/>
  <c r="F533" i="1" s="1"/>
  <c r="F532" i="1" s="1"/>
  <c r="F531" i="1" s="1"/>
  <c r="F530" i="1" s="1"/>
  <c r="G528" i="1"/>
  <c r="G527" i="1" s="1"/>
  <c r="G526" i="1" s="1"/>
  <c r="G525" i="1" s="1"/>
  <c r="H528" i="1"/>
  <c r="H527" i="1" s="1"/>
  <c r="H526" i="1" s="1"/>
  <c r="H525" i="1" s="1"/>
  <c r="F528" i="1"/>
  <c r="F527" i="1" s="1"/>
  <c r="F526" i="1" s="1"/>
  <c r="F525" i="1" s="1"/>
  <c r="H519" i="1"/>
  <c r="G519" i="1"/>
  <c r="F519" i="1"/>
  <c r="H371" i="1" l="1"/>
  <c r="H370" i="1" s="1"/>
  <c r="H369" i="1" s="1"/>
  <c r="H368" i="1" s="1"/>
  <c r="G371" i="1"/>
  <c r="G370" i="1" s="1"/>
  <c r="G369" i="1" s="1"/>
  <c r="G368" i="1" s="1"/>
  <c r="F371" i="1"/>
  <c r="F370" i="1" s="1"/>
  <c r="F369" i="1" s="1"/>
  <c r="F368" i="1" s="1"/>
  <c r="H319" i="1" l="1"/>
  <c r="G319" i="1"/>
  <c r="F319" i="1"/>
  <c r="G303" i="1"/>
  <c r="H303" i="1"/>
  <c r="F303" i="1"/>
  <c r="G301" i="1"/>
  <c r="H301" i="1"/>
  <c r="F301" i="1"/>
  <c r="G287" i="1"/>
  <c r="H287" i="1"/>
  <c r="F287" i="1"/>
  <c r="G236" i="1"/>
  <c r="H236" i="1"/>
  <c r="F236" i="1"/>
  <c r="G170" i="1"/>
  <c r="H170" i="1"/>
  <c r="F170" i="1"/>
  <c r="G73" i="1"/>
  <c r="H73" i="1"/>
  <c r="F73" i="1"/>
  <c r="G40" i="1"/>
  <c r="H40" i="1"/>
  <c r="F40" i="1"/>
  <c r="F284" i="1" l="1"/>
  <c r="F283" i="1" s="1"/>
  <c r="H284" i="1"/>
  <c r="H283" i="1" s="1"/>
  <c r="G284" i="1"/>
  <c r="G283" i="1" s="1"/>
  <c r="H261" i="1"/>
  <c r="G261" i="1"/>
  <c r="F261" i="1"/>
  <c r="H274" i="1"/>
  <c r="G274" i="1"/>
  <c r="F274" i="1"/>
  <c r="H418" i="1"/>
  <c r="G418" i="1"/>
  <c r="F418" i="1"/>
  <c r="H210" i="1"/>
  <c r="G210" i="1"/>
  <c r="F210" i="1"/>
  <c r="H146" i="1" l="1"/>
  <c r="G146" i="1"/>
  <c r="F146" i="1"/>
  <c r="G238" i="1"/>
  <c r="G235" i="1" s="1"/>
  <c r="H238" i="1"/>
  <c r="H235" i="1" s="1"/>
  <c r="F238" i="1"/>
  <c r="F235" i="1" s="1"/>
  <c r="H186" i="1"/>
  <c r="G186" i="1"/>
  <c r="F186" i="1"/>
  <c r="H720" i="1"/>
  <c r="G720" i="1"/>
  <c r="F720" i="1"/>
  <c r="H670" i="1"/>
  <c r="G670" i="1"/>
  <c r="F670" i="1"/>
  <c r="H426" i="1" l="1"/>
  <c r="G426" i="1"/>
  <c r="F426" i="1"/>
  <c r="H15" i="1" l="1"/>
  <c r="G15" i="1"/>
  <c r="F15" i="1"/>
  <c r="G17" i="1"/>
  <c r="H17" i="1"/>
  <c r="F17" i="1"/>
  <c r="H20" i="1"/>
  <c r="G20" i="1"/>
  <c r="F20" i="1"/>
  <c r="H24" i="1"/>
  <c r="H23" i="1" s="1"/>
  <c r="H22" i="1" s="1"/>
  <c r="G24" i="1"/>
  <c r="G23" i="1" s="1"/>
  <c r="G22" i="1" s="1"/>
  <c r="F24" i="1"/>
  <c r="F23" i="1" s="1"/>
  <c r="F22" i="1" s="1"/>
  <c r="H29" i="1"/>
  <c r="H28" i="1" s="1"/>
  <c r="H27" i="1" s="1"/>
  <c r="H26" i="1" s="1"/>
  <c r="G29" i="1"/>
  <c r="G28" i="1" s="1"/>
  <c r="G27" i="1" s="1"/>
  <c r="G26" i="1" s="1"/>
  <c r="F29" i="1"/>
  <c r="F28" i="1" s="1"/>
  <c r="F27" i="1" s="1"/>
  <c r="F26" i="1" s="1"/>
  <c r="G36" i="1"/>
  <c r="H36" i="1"/>
  <c r="F36" i="1"/>
  <c r="H42" i="1"/>
  <c r="G42" i="1"/>
  <c r="F42" i="1"/>
  <c r="H44" i="1"/>
  <c r="G44" i="1"/>
  <c r="F44" i="1"/>
  <c r="H48" i="1"/>
  <c r="H47" i="1" s="1"/>
  <c r="H46" i="1" s="1"/>
  <c r="G48" i="1"/>
  <c r="G47" i="1" s="1"/>
  <c r="G46" i="1" s="1"/>
  <c r="F48" i="1"/>
  <c r="F47" i="1" s="1"/>
  <c r="F46" i="1" s="1"/>
  <c r="H53" i="1"/>
  <c r="H52" i="1" s="1"/>
  <c r="G53" i="1"/>
  <c r="G52" i="1" s="1"/>
  <c r="F53" i="1"/>
  <c r="F52" i="1" s="1"/>
  <c r="H60" i="1"/>
  <c r="H59" i="1" s="1"/>
  <c r="G60" i="1"/>
  <c r="G59" i="1" s="1"/>
  <c r="F60" i="1"/>
  <c r="F59" i="1" s="1"/>
  <c r="H66" i="1"/>
  <c r="G66" i="1"/>
  <c r="F66" i="1"/>
  <c r="H68" i="1"/>
  <c r="G68" i="1"/>
  <c r="F68" i="1"/>
  <c r="H77" i="1"/>
  <c r="G77" i="1"/>
  <c r="F77" i="1"/>
  <c r="H79" i="1"/>
  <c r="G79" i="1"/>
  <c r="F79" i="1"/>
  <c r="H81" i="1"/>
  <c r="G81" i="1"/>
  <c r="F81" i="1"/>
  <c r="H83" i="1"/>
  <c r="G83" i="1"/>
  <c r="F83" i="1"/>
  <c r="G86" i="1"/>
  <c r="H86" i="1"/>
  <c r="F86" i="1"/>
  <c r="H89" i="1"/>
  <c r="G89" i="1"/>
  <c r="F89" i="1"/>
  <c r="H95" i="1"/>
  <c r="H94" i="1" s="1"/>
  <c r="H93" i="1" s="1"/>
  <c r="H92" i="1" s="1"/>
  <c r="H91" i="1" s="1"/>
  <c r="G95" i="1"/>
  <c r="G94" i="1" s="1"/>
  <c r="G93" i="1" s="1"/>
  <c r="G92" i="1" s="1"/>
  <c r="G91" i="1" s="1"/>
  <c r="F95" i="1"/>
  <c r="F94" i="1" s="1"/>
  <c r="F93" i="1" s="1"/>
  <c r="F92" i="1" s="1"/>
  <c r="F91" i="1" s="1"/>
  <c r="H99" i="1"/>
  <c r="H98" i="1" s="1"/>
  <c r="H97" i="1" s="1"/>
  <c r="G99" i="1"/>
  <c r="G98" i="1" s="1"/>
  <c r="G97" i="1" s="1"/>
  <c r="F99" i="1"/>
  <c r="F98" i="1" s="1"/>
  <c r="F97" i="1" s="1"/>
  <c r="H105" i="1"/>
  <c r="H104" i="1" s="1"/>
  <c r="H103" i="1" s="1"/>
  <c r="H102" i="1" s="1"/>
  <c r="G105" i="1"/>
  <c r="G104" i="1" s="1"/>
  <c r="G103" i="1" s="1"/>
  <c r="G102" i="1" s="1"/>
  <c r="F105" i="1"/>
  <c r="F104" i="1" s="1"/>
  <c r="F103" i="1" s="1"/>
  <c r="F102" i="1" s="1"/>
  <c r="G110" i="1"/>
  <c r="G109" i="1" s="1"/>
  <c r="G108" i="1" s="1"/>
  <c r="H110" i="1"/>
  <c r="H109" i="1" s="1"/>
  <c r="H108" i="1" s="1"/>
  <c r="F110" i="1"/>
  <c r="F109" i="1" s="1"/>
  <c r="F108" i="1" s="1"/>
  <c r="H115" i="1"/>
  <c r="H114" i="1" s="1"/>
  <c r="H113" i="1" s="1"/>
  <c r="G115" i="1"/>
  <c r="G114" i="1" s="1"/>
  <c r="G113" i="1" s="1"/>
  <c r="F115" i="1"/>
  <c r="F114" i="1" s="1"/>
  <c r="F113" i="1" s="1"/>
  <c r="G120" i="1"/>
  <c r="G119" i="1" s="1"/>
  <c r="G118" i="1" s="1"/>
  <c r="H120" i="1"/>
  <c r="H119" i="1" s="1"/>
  <c r="H118" i="1" s="1"/>
  <c r="F120" i="1"/>
  <c r="F119" i="1" s="1"/>
  <c r="F118" i="1" s="1"/>
  <c r="H125" i="1"/>
  <c r="G125" i="1"/>
  <c r="F125" i="1"/>
  <c r="H127" i="1"/>
  <c r="G127" i="1"/>
  <c r="F127" i="1"/>
  <c r="H129" i="1"/>
  <c r="G129" i="1"/>
  <c r="F129" i="1"/>
  <c r="H131" i="1"/>
  <c r="G131" i="1"/>
  <c r="F131" i="1"/>
  <c r="G133" i="1"/>
  <c r="H133" i="1"/>
  <c r="F133" i="1"/>
  <c r="H137" i="1"/>
  <c r="G137" i="1"/>
  <c r="F137" i="1"/>
  <c r="H139" i="1"/>
  <c r="G139" i="1"/>
  <c r="F139" i="1"/>
  <c r="H141" i="1"/>
  <c r="G141" i="1"/>
  <c r="F141" i="1"/>
  <c r="H144" i="1"/>
  <c r="G144" i="1"/>
  <c r="F144" i="1"/>
  <c r="H148" i="1"/>
  <c r="G148" i="1"/>
  <c r="F148" i="1"/>
  <c r="G154" i="1"/>
  <c r="G153" i="1" s="1"/>
  <c r="H154" i="1"/>
  <c r="H153" i="1" s="1"/>
  <c r="F154" i="1"/>
  <c r="F153" i="1" s="1"/>
  <c r="G159" i="1"/>
  <c r="G158" i="1" s="1"/>
  <c r="G157" i="1" s="1"/>
  <c r="H159" i="1"/>
  <c r="H158" i="1" s="1"/>
  <c r="H157" i="1" s="1"/>
  <c r="F159" i="1"/>
  <c r="F158" i="1" s="1"/>
  <c r="F157" i="1" s="1"/>
  <c r="H167" i="1"/>
  <c r="G167" i="1"/>
  <c r="F167" i="1"/>
  <c r="G174" i="1"/>
  <c r="G173" i="1" s="1"/>
  <c r="G172" i="1" s="1"/>
  <c r="H174" i="1"/>
  <c r="H173" i="1" s="1"/>
  <c r="H172" i="1" s="1"/>
  <c r="F174" i="1"/>
  <c r="F173" i="1" s="1"/>
  <c r="F172" i="1" s="1"/>
  <c r="H182" i="1"/>
  <c r="G182" i="1"/>
  <c r="F182" i="1"/>
  <c r="H184" i="1"/>
  <c r="G184" i="1"/>
  <c r="F184" i="1"/>
  <c r="H193" i="1"/>
  <c r="G193" i="1"/>
  <c r="F193" i="1"/>
  <c r="H195" i="1"/>
  <c r="G195" i="1"/>
  <c r="F195" i="1"/>
  <c r="H200" i="1"/>
  <c r="H199" i="1" s="1"/>
  <c r="G200" i="1"/>
  <c r="G199" i="1" s="1"/>
  <c r="F200" i="1"/>
  <c r="F199" i="1" s="1"/>
  <c r="H203" i="1"/>
  <c r="H202" i="1" s="1"/>
  <c r="G203" i="1"/>
  <c r="G202" i="1" s="1"/>
  <c r="F203" i="1"/>
  <c r="F202" i="1" s="1"/>
  <c r="H208" i="1"/>
  <c r="G208" i="1"/>
  <c r="F208" i="1"/>
  <c r="G216" i="1"/>
  <c r="G215" i="1" s="1"/>
  <c r="G214" i="1" s="1"/>
  <c r="H216" i="1"/>
  <c r="H215" i="1" s="1"/>
  <c r="H214" i="1" s="1"/>
  <c r="F216" i="1"/>
  <c r="F215" i="1" s="1"/>
  <c r="F214" i="1" s="1"/>
  <c r="H221" i="1"/>
  <c r="H220" i="1" s="1"/>
  <c r="H219" i="1" s="1"/>
  <c r="G221" i="1"/>
  <c r="G220" i="1" s="1"/>
  <c r="G219" i="1" s="1"/>
  <c r="F221" i="1"/>
  <c r="F220" i="1" s="1"/>
  <c r="F219" i="1" s="1"/>
  <c r="H227" i="1"/>
  <c r="H226" i="1" s="1"/>
  <c r="H225" i="1" s="1"/>
  <c r="H224" i="1" s="1"/>
  <c r="H223" i="1" s="1"/>
  <c r="G227" i="1"/>
  <c r="G226" i="1" s="1"/>
  <c r="G225" i="1" s="1"/>
  <c r="G224" i="1" s="1"/>
  <c r="G223" i="1" s="1"/>
  <c r="F227" i="1"/>
  <c r="F226" i="1" s="1"/>
  <c r="F225" i="1" s="1"/>
  <c r="F224" i="1" s="1"/>
  <c r="F223" i="1" s="1"/>
  <c r="H233" i="1"/>
  <c r="H232" i="1" s="1"/>
  <c r="G233" i="1"/>
  <c r="G232" i="1" s="1"/>
  <c r="F233" i="1"/>
  <c r="F232" i="1" s="1"/>
  <c r="H244" i="1"/>
  <c r="H243" i="1" s="1"/>
  <c r="H242" i="1" s="1"/>
  <c r="H241" i="1" s="1"/>
  <c r="G244" i="1"/>
  <c r="G243" i="1" s="1"/>
  <c r="G242" i="1" s="1"/>
  <c r="G241" i="1" s="1"/>
  <c r="F244" i="1"/>
  <c r="F243" i="1" s="1"/>
  <c r="F242" i="1" s="1"/>
  <c r="F241" i="1" s="1"/>
  <c r="H249" i="1"/>
  <c r="H248" i="1" s="1"/>
  <c r="G249" i="1"/>
  <c r="G248" i="1" s="1"/>
  <c r="F249" i="1"/>
  <c r="F248" i="1" s="1"/>
  <c r="H252" i="1"/>
  <c r="H251" i="1" s="1"/>
  <c r="G252" i="1"/>
  <c r="G251" i="1" s="1"/>
  <c r="F252" i="1"/>
  <c r="F251" i="1" s="1"/>
  <c r="H259" i="1"/>
  <c r="G259" i="1"/>
  <c r="F259" i="1"/>
  <c r="G267" i="1"/>
  <c r="H267" i="1"/>
  <c r="F267" i="1"/>
  <c r="H270" i="1"/>
  <c r="G270" i="1"/>
  <c r="F270" i="1"/>
  <c r="H272" i="1"/>
  <c r="G272" i="1"/>
  <c r="F272" i="1"/>
  <c r="H296" i="1"/>
  <c r="H295" i="1" s="1"/>
  <c r="H294" i="1" s="1"/>
  <c r="H293" i="1" s="1"/>
  <c r="G296" i="1"/>
  <c r="G295" i="1" s="1"/>
  <c r="G294" i="1" s="1"/>
  <c r="G293" i="1" s="1"/>
  <c r="F296" i="1"/>
  <c r="F295" i="1" s="1"/>
  <c r="F294" i="1" s="1"/>
  <c r="F293" i="1" s="1"/>
  <c r="H306" i="1"/>
  <c r="G306" i="1"/>
  <c r="F306" i="1"/>
  <c r="H308" i="1"/>
  <c r="G308" i="1"/>
  <c r="F308" i="1"/>
  <c r="G310" i="1"/>
  <c r="H310" i="1"/>
  <c r="F310" i="1"/>
  <c r="H321" i="1"/>
  <c r="H318" i="1" s="1"/>
  <c r="G321" i="1"/>
  <c r="G318" i="1" s="1"/>
  <c r="F321" i="1"/>
  <c r="F318" i="1" s="1"/>
  <c r="H332" i="1"/>
  <c r="H331" i="1" s="1"/>
  <c r="G332" i="1"/>
  <c r="G331" i="1" s="1"/>
  <c r="F332" i="1"/>
  <c r="F331" i="1" s="1"/>
  <c r="H338" i="1"/>
  <c r="H337" i="1" s="1"/>
  <c r="H336" i="1" s="1"/>
  <c r="G338" i="1"/>
  <c r="G337" i="1" s="1"/>
  <c r="G336" i="1" s="1"/>
  <c r="F338" i="1"/>
  <c r="F337" i="1" s="1"/>
  <c r="F336" i="1" s="1"/>
  <c r="H342" i="1"/>
  <c r="H341" i="1" s="1"/>
  <c r="H340" i="1" s="1"/>
  <c r="G341" i="1"/>
  <c r="G340" i="1" s="1"/>
  <c r="F342" i="1"/>
  <c r="F341" i="1" s="1"/>
  <c r="F340" i="1" s="1"/>
  <c r="H347" i="1"/>
  <c r="H346" i="1" s="1"/>
  <c r="H345" i="1" s="1"/>
  <c r="H344" i="1" s="1"/>
  <c r="G347" i="1"/>
  <c r="G346" i="1" s="1"/>
  <c r="G345" i="1" s="1"/>
  <c r="G344" i="1" s="1"/>
  <c r="F347" i="1"/>
  <c r="F346" i="1" s="1"/>
  <c r="F345" i="1" s="1"/>
  <c r="F344" i="1" s="1"/>
  <c r="H354" i="1"/>
  <c r="G354" i="1"/>
  <c r="F354" i="1"/>
  <c r="H356" i="1"/>
  <c r="G356" i="1"/>
  <c r="F356" i="1"/>
  <c r="H359" i="1"/>
  <c r="H358" i="1" s="1"/>
  <c r="G359" i="1"/>
  <c r="G358" i="1" s="1"/>
  <c r="F359" i="1"/>
  <c r="F358" i="1" s="1"/>
  <c r="H366" i="1"/>
  <c r="H365" i="1" s="1"/>
  <c r="H364" i="1" s="1"/>
  <c r="H363" i="1" s="1"/>
  <c r="G366" i="1"/>
  <c r="G365" i="1" s="1"/>
  <c r="G364" i="1" s="1"/>
  <c r="G363" i="1" s="1"/>
  <c r="F366" i="1"/>
  <c r="F365" i="1" s="1"/>
  <c r="F364" i="1" s="1"/>
  <c r="F363" i="1" s="1"/>
  <c r="H376" i="1"/>
  <c r="H375" i="1" s="1"/>
  <c r="H374" i="1" s="1"/>
  <c r="G376" i="1"/>
  <c r="G375" i="1" s="1"/>
  <c r="G374" i="1" s="1"/>
  <c r="F376" i="1"/>
  <c r="F375" i="1" s="1"/>
  <c r="F374" i="1" s="1"/>
  <c r="H380" i="1"/>
  <c r="G380" i="1"/>
  <c r="F380" i="1"/>
  <c r="H382" i="1"/>
  <c r="G382" i="1"/>
  <c r="F382" i="1"/>
  <c r="H388" i="1"/>
  <c r="H387" i="1" s="1"/>
  <c r="G388" i="1"/>
  <c r="G387" i="1" s="1"/>
  <c r="F388" i="1"/>
  <c r="F387" i="1" s="1"/>
  <c r="H395" i="1"/>
  <c r="H394" i="1" s="1"/>
  <c r="H393" i="1" s="1"/>
  <c r="H392" i="1" s="1"/>
  <c r="H391" i="1" s="1"/>
  <c r="H390" i="1" s="1"/>
  <c r="G395" i="1"/>
  <c r="G394" i="1" s="1"/>
  <c r="G393" i="1" s="1"/>
  <c r="G392" i="1" s="1"/>
  <c r="G391" i="1" s="1"/>
  <c r="G390" i="1" s="1"/>
  <c r="F395" i="1"/>
  <c r="F394" i="1" s="1"/>
  <c r="F393" i="1" s="1"/>
  <c r="F392" i="1" s="1"/>
  <c r="F391" i="1" s="1"/>
  <c r="F390" i="1" s="1"/>
  <c r="H402" i="1"/>
  <c r="H401" i="1" s="1"/>
  <c r="H400" i="1" s="1"/>
  <c r="H399" i="1" s="1"/>
  <c r="H398" i="1" s="1"/>
  <c r="G402" i="1"/>
  <c r="G401" i="1" s="1"/>
  <c r="G400" i="1" s="1"/>
  <c r="G399" i="1" s="1"/>
  <c r="G398" i="1" s="1"/>
  <c r="F402" i="1"/>
  <c r="F401" i="1" s="1"/>
  <c r="F400" i="1" s="1"/>
  <c r="F399" i="1" s="1"/>
  <c r="F398" i="1" s="1"/>
  <c r="H413" i="1"/>
  <c r="H412" i="1" s="1"/>
  <c r="G413" i="1"/>
  <c r="G412" i="1" s="1"/>
  <c r="F413" i="1"/>
  <c r="F412" i="1" s="1"/>
  <c r="H416" i="1"/>
  <c r="H415" i="1" s="1"/>
  <c r="G416" i="1"/>
  <c r="G415" i="1" s="1"/>
  <c r="F416" i="1"/>
  <c r="F415" i="1" s="1"/>
  <c r="H408" i="1"/>
  <c r="H407" i="1" s="1"/>
  <c r="H406" i="1" s="1"/>
  <c r="H405" i="1" s="1"/>
  <c r="G408" i="1"/>
  <c r="G407" i="1" s="1"/>
  <c r="G406" i="1" s="1"/>
  <c r="G405" i="1" s="1"/>
  <c r="F408" i="1"/>
  <c r="F407" i="1" s="1"/>
  <c r="F406" i="1" s="1"/>
  <c r="F405" i="1" s="1"/>
  <c r="G305" i="1" l="1"/>
  <c r="F305" i="1"/>
  <c r="H305" i="1"/>
  <c r="H353" i="1"/>
  <c r="H352" i="1" s="1"/>
  <c r="H351" i="1" s="1"/>
  <c r="H350" i="1" s="1"/>
  <c r="H349" i="1" s="1"/>
  <c r="G335" i="1"/>
  <c r="G334" i="1" s="1"/>
  <c r="F353" i="1"/>
  <c r="F352" i="1" s="1"/>
  <c r="F351" i="1" s="1"/>
  <c r="F350" i="1" s="1"/>
  <c r="F349" i="1" s="1"/>
  <c r="G353" i="1"/>
  <c r="G352" i="1" s="1"/>
  <c r="G351" i="1" s="1"/>
  <c r="G350" i="1" s="1"/>
  <c r="G349" i="1" s="1"/>
  <c r="F335" i="1"/>
  <c r="F334" i="1" s="1"/>
  <c r="H335" i="1"/>
  <c r="H334" i="1" s="1"/>
  <c r="F181" i="1"/>
  <c r="F180" i="1" s="1"/>
  <c r="F179" i="1" s="1"/>
  <c r="F178" i="1" s="1"/>
  <c r="H143" i="1"/>
  <c r="H181" i="1"/>
  <c r="H180" i="1" s="1"/>
  <c r="H179" i="1" s="1"/>
  <c r="H178" i="1" s="1"/>
  <c r="G181" i="1"/>
  <c r="G180" i="1" s="1"/>
  <c r="G179" i="1" s="1"/>
  <c r="G178" i="1" s="1"/>
  <c r="F143" i="1"/>
  <c r="G143" i="1"/>
  <c r="H72" i="1"/>
  <c r="H71" i="1" s="1"/>
  <c r="H70" i="1" s="1"/>
  <c r="F72" i="1"/>
  <c r="F71" i="1" s="1"/>
  <c r="F70" i="1" s="1"/>
  <c r="G72" i="1"/>
  <c r="G71" i="1" s="1"/>
  <c r="G70" i="1" s="1"/>
  <c r="F65" i="1"/>
  <c r="F64" i="1" s="1"/>
  <c r="F63" i="1" s="1"/>
  <c r="F264" i="1"/>
  <c r="F263" i="1" s="1"/>
  <c r="G258" i="1"/>
  <c r="G257" i="1" s="1"/>
  <c r="G264" i="1"/>
  <c r="G263" i="1" s="1"/>
  <c r="H258" i="1"/>
  <c r="H257" i="1" s="1"/>
  <c r="H264" i="1"/>
  <c r="H263" i="1" s="1"/>
  <c r="F258" i="1"/>
  <c r="F257" i="1" s="1"/>
  <c r="G231" i="1"/>
  <c r="G230" i="1" s="1"/>
  <c r="G229" i="1" s="1"/>
  <c r="F207" i="1"/>
  <c r="F206" i="1" s="1"/>
  <c r="F205" i="1" s="1"/>
  <c r="H207" i="1"/>
  <c r="H206" i="1" s="1"/>
  <c r="H205" i="1" s="1"/>
  <c r="G207" i="1"/>
  <c r="G206" i="1" s="1"/>
  <c r="G205" i="1" s="1"/>
  <c r="H231" i="1"/>
  <c r="H230" i="1" s="1"/>
  <c r="H229" i="1" s="1"/>
  <c r="F231" i="1"/>
  <c r="F230" i="1" s="1"/>
  <c r="F229" i="1" s="1"/>
  <c r="F330" i="1"/>
  <c r="F247" i="1"/>
  <c r="F246" i="1" s="1"/>
  <c r="F240" i="1" s="1"/>
  <c r="G330" i="1"/>
  <c r="F300" i="1"/>
  <c r="G247" i="1"/>
  <c r="G246" i="1" s="1"/>
  <c r="G240" i="1" s="1"/>
  <c r="G213" i="1"/>
  <c r="G212" i="1" s="1"/>
  <c r="G192" i="1"/>
  <c r="G191" i="1" s="1"/>
  <c r="G190" i="1" s="1"/>
  <c r="H152" i="1"/>
  <c r="H151" i="1" s="1"/>
  <c r="G136" i="1"/>
  <c r="H65" i="1"/>
  <c r="H64" i="1" s="1"/>
  <c r="H63" i="1" s="1"/>
  <c r="F58" i="1"/>
  <c r="F166" i="1"/>
  <c r="F165" i="1" s="1"/>
  <c r="F164" i="1" s="1"/>
  <c r="F163" i="1" s="1"/>
  <c r="H386" i="1"/>
  <c r="H385" i="1" s="1"/>
  <c r="H384" i="1" s="1"/>
  <c r="F379" i="1"/>
  <c r="G300" i="1"/>
  <c r="G198" i="1"/>
  <c r="G197" i="1" s="1"/>
  <c r="H58" i="1"/>
  <c r="G51" i="1"/>
  <c r="G50" i="1" s="1"/>
  <c r="G35" i="1"/>
  <c r="G34" i="1" s="1"/>
  <c r="G33" i="1" s="1"/>
  <c r="F213" i="1"/>
  <c r="F212" i="1" s="1"/>
  <c r="H136" i="1"/>
  <c r="F107" i="1"/>
  <c r="G65" i="1"/>
  <c r="G64" i="1" s="1"/>
  <c r="G63" i="1" s="1"/>
  <c r="F51" i="1"/>
  <c r="F50" i="1" s="1"/>
  <c r="F386" i="1"/>
  <c r="F385" i="1" s="1"/>
  <c r="F384" i="1" s="1"/>
  <c r="H198" i="1"/>
  <c r="H197" i="1" s="1"/>
  <c r="G58" i="1"/>
  <c r="H14" i="1"/>
  <c r="H13" i="1" s="1"/>
  <c r="H12" i="1" s="1"/>
  <c r="H11" i="1" s="1"/>
  <c r="F14" i="1"/>
  <c r="F13" i="1" s="1"/>
  <c r="F12" i="1" s="1"/>
  <c r="F11" i="1" s="1"/>
  <c r="G386" i="1"/>
  <c r="G385" i="1" s="1"/>
  <c r="G384" i="1" s="1"/>
  <c r="G379" i="1"/>
  <c r="H379" i="1"/>
  <c r="H330" i="1"/>
  <c r="F198" i="1"/>
  <c r="F197" i="1" s="1"/>
  <c r="F192" i="1"/>
  <c r="F191" i="1" s="1"/>
  <c r="F190" i="1" s="1"/>
  <c r="H192" i="1"/>
  <c r="H191" i="1" s="1"/>
  <c r="H190" i="1" s="1"/>
  <c r="G152" i="1"/>
  <c r="G151" i="1" s="1"/>
  <c r="F136" i="1"/>
  <c r="G124" i="1"/>
  <c r="H124" i="1"/>
  <c r="H107" i="1"/>
  <c r="G107" i="1"/>
  <c r="H51" i="1"/>
  <c r="H50" i="1" s="1"/>
  <c r="F35" i="1"/>
  <c r="F34" i="1" s="1"/>
  <c r="F33" i="1" s="1"/>
  <c r="G14" i="1"/>
  <c r="G13" i="1" s="1"/>
  <c r="G12" i="1" s="1"/>
  <c r="G11" i="1" s="1"/>
  <c r="F124" i="1"/>
  <c r="H247" i="1"/>
  <c r="H246" i="1" s="1"/>
  <c r="H240" i="1" s="1"/>
  <c r="H213" i="1"/>
  <c r="H212" i="1" s="1"/>
  <c r="G166" i="1"/>
  <c r="G165" i="1" s="1"/>
  <c r="G164" i="1" s="1"/>
  <c r="G163" i="1" s="1"/>
  <c r="H300" i="1"/>
  <c r="H166" i="1"/>
  <c r="H165" i="1" s="1"/>
  <c r="H164" i="1" s="1"/>
  <c r="H163" i="1" s="1"/>
  <c r="F152" i="1"/>
  <c r="F151" i="1" s="1"/>
  <c r="H35" i="1"/>
  <c r="H34" i="1" s="1"/>
  <c r="H33" i="1" s="1"/>
  <c r="H424" i="1"/>
  <c r="G424" i="1"/>
  <c r="F424" i="1"/>
  <c r="H432" i="1"/>
  <c r="H431" i="1" s="1"/>
  <c r="H430" i="1" s="1"/>
  <c r="H429" i="1" s="1"/>
  <c r="G432" i="1"/>
  <c r="G431" i="1" s="1"/>
  <c r="G430" i="1" s="1"/>
  <c r="G429" i="1" s="1"/>
  <c r="F432" i="1"/>
  <c r="F431" i="1" s="1"/>
  <c r="F430" i="1" s="1"/>
  <c r="F429" i="1" s="1"/>
  <c r="G378" i="1" l="1"/>
  <c r="G373" i="1" s="1"/>
  <c r="F378" i="1"/>
  <c r="F373" i="1" s="1"/>
  <c r="H378" i="1"/>
  <c r="H373" i="1" s="1"/>
  <c r="H411" i="1"/>
  <c r="H410" i="1" s="1"/>
  <c r="G411" i="1"/>
  <c r="G410" i="1" s="1"/>
  <c r="F411" i="1"/>
  <c r="F410" i="1" s="1"/>
  <c r="H150" i="1"/>
  <c r="G150" i="1"/>
  <c r="F150" i="1"/>
  <c r="F32" i="1"/>
  <c r="G423" i="1"/>
  <c r="G422" i="1" s="1"/>
  <c r="G421" i="1" s="1"/>
  <c r="G420" i="1" s="1"/>
  <c r="H423" i="1"/>
  <c r="H422" i="1" s="1"/>
  <c r="H421" i="1" s="1"/>
  <c r="H420" i="1" s="1"/>
  <c r="F423" i="1"/>
  <c r="F422" i="1" s="1"/>
  <c r="F421" i="1" s="1"/>
  <c r="F420" i="1" s="1"/>
  <c r="H256" i="1"/>
  <c r="H255" i="1" s="1"/>
  <c r="G189" i="1"/>
  <c r="G188" i="1" s="1"/>
  <c r="F123" i="1"/>
  <c r="F117" i="1" s="1"/>
  <c r="F101" i="1" s="1"/>
  <c r="H189" i="1"/>
  <c r="H188" i="1" s="1"/>
  <c r="G299" i="1"/>
  <c r="G298" i="1" s="1"/>
  <c r="G292" i="1" s="1"/>
  <c r="H123" i="1"/>
  <c r="H117" i="1" s="1"/>
  <c r="H101" i="1" s="1"/>
  <c r="F256" i="1"/>
  <c r="F255" i="1" s="1"/>
  <c r="G123" i="1"/>
  <c r="G117" i="1" s="1"/>
  <c r="G101" i="1" s="1"/>
  <c r="H62" i="1"/>
  <c r="F62" i="1"/>
  <c r="F299" i="1"/>
  <c r="F298" i="1" s="1"/>
  <c r="F292" i="1" s="1"/>
  <c r="H32" i="1"/>
  <c r="G62" i="1"/>
  <c r="H299" i="1"/>
  <c r="H298" i="1" s="1"/>
  <c r="H292" i="1" s="1"/>
  <c r="G32" i="1"/>
  <c r="F189" i="1"/>
  <c r="F188" i="1" s="1"/>
  <c r="G256" i="1"/>
  <c r="G255" i="1" s="1"/>
  <c r="H437" i="1"/>
  <c r="G437" i="1"/>
  <c r="F437" i="1"/>
  <c r="H439" i="1"/>
  <c r="G439" i="1"/>
  <c r="F439" i="1"/>
  <c r="H443" i="1"/>
  <c r="H442" i="1" s="1"/>
  <c r="G443" i="1"/>
  <c r="G442" i="1" s="1"/>
  <c r="F443" i="1"/>
  <c r="F442" i="1" s="1"/>
  <c r="H448" i="1"/>
  <c r="G448" i="1"/>
  <c r="F448" i="1"/>
  <c r="H450" i="1"/>
  <c r="G450" i="1"/>
  <c r="F450" i="1"/>
  <c r="H454" i="1"/>
  <c r="H453" i="1" s="1"/>
  <c r="H452" i="1" s="1"/>
  <c r="G454" i="1"/>
  <c r="G453" i="1" s="1"/>
  <c r="G452" i="1" s="1"/>
  <c r="F454" i="1"/>
  <c r="F453" i="1" s="1"/>
  <c r="F452" i="1" s="1"/>
  <c r="G461" i="1"/>
  <c r="G460" i="1" s="1"/>
  <c r="H461" i="1"/>
  <c r="H460" i="1" s="1"/>
  <c r="F461" i="1"/>
  <c r="F460" i="1" s="1"/>
  <c r="G472" i="1"/>
  <c r="G471" i="1" s="1"/>
  <c r="G470" i="1" s="1"/>
  <c r="G469" i="1" s="1"/>
  <c r="G468" i="1" s="1"/>
  <c r="H472" i="1"/>
  <c r="H471" i="1" s="1"/>
  <c r="H470" i="1" s="1"/>
  <c r="H469" i="1" s="1"/>
  <c r="H468" i="1" s="1"/>
  <c r="F472" i="1"/>
  <c r="F471" i="1" s="1"/>
  <c r="F470" i="1" s="1"/>
  <c r="F469" i="1" s="1"/>
  <c r="F468" i="1" s="1"/>
  <c r="G480" i="1"/>
  <c r="G479" i="1" s="1"/>
  <c r="G478" i="1" s="1"/>
  <c r="G477" i="1" s="1"/>
  <c r="G476" i="1" s="1"/>
  <c r="H480" i="1"/>
  <c r="H479" i="1" s="1"/>
  <c r="H478" i="1" s="1"/>
  <c r="H477" i="1" s="1"/>
  <c r="H476" i="1" s="1"/>
  <c r="F480" i="1"/>
  <c r="F479" i="1" s="1"/>
  <c r="F478" i="1" s="1"/>
  <c r="F477" i="1" s="1"/>
  <c r="F476" i="1" s="1"/>
  <c r="H488" i="1"/>
  <c r="H487" i="1" s="1"/>
  <c r="G488" i="1"/>
  <c r="G487" i="1" s="1"/>
  <c r="F488" i="1"/>
  <c r="F487" i="1" s="1"/>
  <c r="G495" i="1"/>
  <c r="G494" i="1" s="1"/>
  <c r="G493" i="1" s="1"/>
  <c r="G492" i="1" s="1"/>
  <c r="G491" i="1" s="1"/>
  <c r="G490" i="1" s="1"/>
  <c r="H495" i="1"/>
  <c r="H494" i="1" s="1"/>
  <c r="H493" i="1" s="1"/>
  <c r="H492" i="1" s="1"/>
  <c r="H491" i="1" s="1"/>
  <c r="H490" i="1" s="1"/>
  <c r="F495" i="1"/>
  <c r="F494" i="1" s="1"/>
  <c r="F493" i="1" s="1"/>
  <c r="F492" i="1" s="1"/>
  <c r="F491" i="1" s="1"/>
  <c r="F490" i="1" s="1"/>
  <c r="G504" i="1"/>
  <c r="G503" i="1" s="1"/>
  <c r="G502" i="1" s="1"/>
  <c r="G501" i="1" s="1"/>
  <c r="G500" i="1" s="1"/>
  <c r="H504" i="1"/>
  <c r="H503" i="1" s="1"/>
  <c r="H502" i="1" s="1"/>
  <c r="H501" i="1" s="1"/>
  <c r="H500" i="1" s="1"/>
  <c r="F504" i="1"/>
  <c r="F503" i="1" s="1"/>
  <c r="F502" i="1" s="1"/>
  <c r="F501" i="1" s="1"/>
  <c r="F500" i="1" s="1"/>
  <c r="G512" i="1"/>
  <c r="G511" i="1" s="1"/>
  <c r="H512" i="1"/>
  <c r="H511" i="1" s="1"/>
  <c r="F512" i="1"/>
  <c r="F511" i="1" s="1"/>
  <c r="H515" i="1"/>
  <c r="G515" i="1"/>
  <c r="F515" i="1"/>
  <c r="H517" i="1"/>
  <c r="G517" i="1"/>
  <c r="F517" i="1"/>
  <c r="H523" i="1"/>
  <c r="H522" i="1" s="1"/>
  <c r="H521" i="1" s="1"/>
  <c r="G523" i="1"/>
  <c r="G522" i="1" s="1"/>
  <c r="G521" i="1" s="1"/>
  <c r="F523" i="1"/>
  <c r="F522" i="1" s="1"/>
  <c r="F521" i="1" s="1"/>
  <c r="G550" i="1"/>
  <c r="G549" i="1" s="1"/>
  <c r="G548" i="1" s="1"/>
  <c r="G547" i="1" s="1"/>
  <c r="G546" i="1" s="1"/>
  <c r="H550" i="1"/>
  <c r="H549" i="1" s="1"/>
  <c r="H548" i="1" s="1"/>
  <c r="H547" i="1" s="1"/>
  <c r="H546" i="1" s="1"/>
  <c r="F550" i="1"/>
  <c r="F549" i="1" s="1"/>
  <c r="F548" i="1" s="1"/>
  <c r="F547" i="1" s="1"/>
  <c r="F546" i="1" s="1"/>
  <c r="G558" i="1"/>
  <c r="H558" i="1"/>
  <c r="F558" i="1"/>
  <c r="H562" i="1"/>
  <c r="G562" i="1"/>
  <c r="F562" i="1"/>
  <c r="H564" i="1"/>
  <c r="G564" i="1"/>
  <c r="F564" i="1"/>
  <c r="H571" i="1"/>
  <c r="H570" i="1" s="1"/>
  <c r="G571" i="1"/>
  <c r="G570" i="1" s="1"/>
  <c r="F571" i="1"/>
  <c r="F570" i="1" s="1"/>
  <c r="H567" i="1"/>
  <c r="H566" i="1" s="1"/>
  <c r="G567" i="1"/>
  <c r="G566" i="1" s="1"/>
  <c r="F567" i="1"/>
  <c r="F566" i="1" s="1"/>
  <c r="G574" i="1"/>
  <c r="H574" i="1"/>
  <c r="F574" i="1"/>
  <c r="G576" i="1"/>
  <c r="H576" i="1"/>
  <c r="F576" i="1"/>
  <c r="H584" i="1"/>
  <c r="H583" i="1" s="1"/>
  <c r="G584" i="1"/>
  <c r="G583" i="1" s="1"/>
  <c r="F584" i="1"/>
  <c r="F583" i="1" s="1"/>
  <c r="H587" i="1"/>
  <c r="G587" i="1"/>
  <c r="F587" i="1"/>
  <c r="H589" i="1"/>
  <c r="G589" i="1"/>
  <c r="F589" i="1"/>
  <c r="H591" i="1"/>
  <c r="G591" i="1"/>
  <c r="F591" i="1"/>
  <c r="H593" i="1"/>
  <c r="G593" i="1"/>
  <c r="F593" i="1"/>
  <c r="H597" i="1"/>
  <c r="G597" i="1"/>
  <c r="F597" i="1"/>
  <c r="H603" i="1"/>
  <c r="H602" i="1" s="1"/>
  <c r="H601" i="1" s="1"/>
  <c r="H600" i="1" s="1"/>
  <c r="H599" i="1" s="1"/>
  <c r="G603" i="1"/>
  <c r="G602" i="1" s="1"/>
  <c r="G601" i="1" s="1"/>
  <c r="G600" i="1" s="1"/>
  <c r="G599" i="1" s="1"/>
  <c r="F603" i="1"/>
  <c r="F602" i="1" s="1"/>
  <c r="F601" i="1" s="1"/>
  <c r="F600" i="1" s="1"/>
  <c r="F599" i="1" s="1"/>
  <c r="H609" i="1"/>
  <c r="H608" i="1" s="1"/>
  <c r="H607" i="1" s="1"/>
  <c r="H606" i="1" s="1"/>
  <c r="H605" i="1" s="1"/>
  <c r="G609" i="1"/>
  <c r="G608" i="1" s="1"/>
  <c r="G607" i="1" s="1"/>
  <c r="G606" i="1" s="1"/>
  <c r="G605" i="1" s="1"/>
  <c r="F609" i="1"/>
  <c r="F608" i="1" s="1"/>
  <c r="F607" i="1" s="1"/>
  <c r="F606" i="1" s="1"/>
  <c r="F605" i="1" s="1"/>
  <c r="G615" i="1"/>
  <c r="H615" i="1"/>
  <c r="F615" i="1"/>
  <c r="G617" i="1"/>
  <c r="H617" i="1"/>
  <c r="F617" i="1"/>
  <c r="G362" i="1" l="1"/>
  <c r="G361" i="1" s="1"/>
  <c r="H362" i="1"/>
  <c r="H361" i="1" s="1"/>
  <c r="F362" i="1"/>
  <c r="F361" i="1" s="1"/>
  <c r="F586" i="1"/>
  <c r="F582" i="1" s="1"/>
  <c r="F581" i="1" s="1"/>
  <c r="F580" i="1" s="1"/>
  <c r="G586" i="1"/>
  <c r="G582" i="1" s="1"/>
  <c r="G581" i="1" s="1"/>
  <c r="G580" i="1" s="1"/>
  <c r="H586" i="1"/>
  <c r="H582" i="1" s="1"/>
  <c r="H581" i="1" s="1"/>
  <c r="H580" i="1" s="1"/>
  <c r="F557" i="1"/>
  <c r="F556" i="1" s="1"/>
  <c r="H557" i="1"/>
  <c r="H556" i="1" s="1"/>
  <c r="G557" i="1"/>
  <c r="G556" i="1" s="1"/>
  <c r="F514" i="1"/>
  <c r="F510" i="1" s="1"/>
  <c r="F509" i="1" s="1"/>
  <c r="G514" i="1"/>
  <c r="G510" i="1" s="1"/>
  <c r="G509" i="1" s="1"/>
  <c r="G508" i="1" s="1"/>
  <c r="H514" i="1"/>
  <c r="H510" i="1" s="1"/>
  <c r="H509" i="1" s="1"/>
  <c r="H508" i="1" s="1"/>
  <c r="G404" i="1"/>
  <c r="H404" i="1"/>
  <c r="F404" i="1"/>
  <c r="H282" i="1"/>
  <c r="H281" i="1" s="1"/>
  <c r="H254" i="1" s="1"/>
  <c r="F282" i="1"/>
  <c r="F281" i="1" s="1"/>
  <c r="G282" i="1"/>
  <c r="G281" i="1" s="1"/>
  <c r="G254" i="1" s="1"/>
  <c r="G57" i="1"/>
  <c r="H57" i="1"/>
  <c r="F57" i="1"/>
  <c r="F467" i="1"/>
  <c r="G467" i="1"/>
  <c r="H467" i="1"/>
  <c r="F486" i="1"/>
  <c r="F485" i="1" s="1"/>
  <c r="F484" i="1" s="1"/>
  <c r="F573" i="1"/>
  <c r="F569" i="1" s="1"/>
  <c r="G486" i="1"/>
  <c r="G485" i="1" s="1"/>
  <c r="G484" i="1" s="1"/>
  <c r="F436" i="1"/>
  <c r="F435" i="1" s="1"/>
  <c r="H614" i="1"/>
  <c r="H613" i="1" s="1"/>
  <c r="H612" i="1" s="1"/>
  <c r="H611" i="1" s="1"/>
  <c r="F447" i="1"/>
  <c r="F446" i="1" s="1"/>
  <c r="F445" i="1" s="1"/>
  <c r="G614" i="1"/>
  <c r="G613" i="1" s="1"/>
  <c r="G612" i="1" s="1"/>
  <c r="G611" i="1" s="1"/>
  <c r="F459" i="1"/>
  <c r="F458" i="1" s="1"/>
  <c r="F457" i="1" s="1"/>
  <c r="F456" i="1" s="1"/>
  <c r="F614" i="1"/>
  <c r="F613" i="1" s="1"/>
  <c r="F612" i="1" s="1"/>
  <c r="F611" i="1" s="1"/>
  <c r="G573" i="1"/>
  <c r="G569" i="1" s="1"/>
  <c r="H486" i="1"/>
  <c r="H485" i="1" s="1"/>
  <c r="H484" i="1" s="1"/>
  <c r="G459" i="1"/>
  <c r="G458" i="1" s="1"/>
  <c r="G457" i="1" s="1"/>
  <c r="G456" i="1" s="1"/>
  <c r="H459" i="1"/>
  <c r="H458" i="1" s="1"/>
  <c r="H457" i="1" s="1"/>
  <c r="H456" i="1" s="1"/>
  <c r="G447" i="1"/>
  <c r="G446" i="1" s="1"/>
  <c r="G445" i="1" s="1"/>
  <c r="H447" i="1"/>
  <c r="H446" i="1" s="1"/>
  <c r="H445" i="1" s="1"/>
  <c r="G436" i="1"/>
  <c r="G435" i="1" s="1"/>
  <c r="H436" i="1"/>
  <c r="H435" i="1" s="1"/>
  <c r="F441" i="1"/>
  <c r="G441" i="1"/>
  <c r="H573" i="1"/>
  <c r="H569" i="1" s="1"/>
  <c r="H441" i="1"/>
  <c r="G626" i="1"/>
  <c r="H626" i="1"/>
  <c r="F626" i="1"/>
  <c r="G633" i="1"/>
  <c r="H633" i="1"/>
  <c r="F633" i="1"/>
  <c r="G638" i="1"/>
  <c r="H638" i="1"/>
  <c r="F638" i="1"/>
  <c r="G641" i="1"/>
  <c r="H641" i="1"/>
  <c r="F641" i="1"/>
  <c r="G644" i="1"/>
  <c r="G643" i="1" s="1"/>
  <c r="H644" i="1"/>
  <c r="H643" i="1" s="1"/>
  <c r="F644" i="1"/>
  <c r="F643" i="1" s="1"/>
  <c r="G649" i="1"/>
  <c r="H649" i="1"/>
  <c r="F649" i="1"/>
  <c r="G653" i="1"/>
  <c r="G652" i="1" s="1"/>
  <c r="H653" i="1"/>
  <c r="H652" i="1" s="1"/>
  <c r="F653" i="1"/>
  <c r="F652" i="1" s="1"/>
  <c r="G660" i="1"/>
  <c r="H660" i="1"/>
  <c r="F660" i="1"/>
  <c r="H663" i="1"/>
  <c r="G663" i="1"/>
  <c r="F663" i="1"/>
  <c r="H668" i="1"/>
  <c r="G668" i="1"/>
  <c r="F668" i="1"/>
  <c r="H676" i="1"/>
  <c r="H675" i="1" s="1"/>
  <c r="H674" i="1" s="1"/>
  <c r="H673" i="1" s="1"/>
  <c r="H672" i="1" s="1"/>
  <c r="G676" i="1"/>
  <c r="G675" i="1" s="1"/>
  <c r="G674" i="1" s="1"/>
  <c r="G673" i="1" s="1"/>
  <c r="G672" i="1" s="1"/>
  <c r="F676" i="1"/>
  <c r="F675" i="1" s="1"/>
  <c r="F674" i="1" s="1"/>
  <c r="F673" i="1" s="1"/>
  <c r="F672" i="1" s="1"/>
  <c r="G684" i="1"/>
  <c r="G683" i="1" s="1"/>
  <c r="G682" i="1" s="1"/>
  <c r="G681" i="1" s="1"/>
  <c r="G680" i="1" s="1"/>
  <c r="H684" i="1"/>
  <c r="H683" i="1" s="1"/>
  <c r="H682" i="1" s="1"/>
  <c r="H681" i="1" s="1"/>
  <c r="H680" i="1" s="1"/>
  <c r="F684" i="1"/>
  <c r="F683" i="1" s="1"/>
  <c r="F682" i="1" s="1"/>
  <c r="F681" i="1" s="1"/>
  <c r="F680" i="1" s="1"/>
  <c r="G691" i="1"/>
  <c r="G690" i="1" s="1"/>
  <c r="G689" i="1" s="1"/>
  <c r="G688" i="1" s="1"/>
  <c r="G687" i="1" s="1"/>
  <c r="H691" i="1"/>
  <c r="H690" i="1" s="1"/>
  <c r="H689" i="1" s="1"/>
  <c r="H688" i="1" s="1"/>
  <c r="H687" i="1" s="1"/>
  <c r="F691" i="1"/>
  <c r="F690" i="1" s="1"/>
  <c r="F689" i="1" s="1"/>
  <c r="F688" i="1" s="1"/>
  <c r="F687" i="1" s="1"/>
  <c r="H701" i="1"/>
  <c r="H700" i="1" s="1"/>
  <c r="H699" i="1" s="1"/>
  <c r="H698" i="1" s="1"/>
  <c r="G701" i="1"/>
  <c r="G700" i="1" s="1"/>
  <c r="G699" i="1" s="1"/>
  <c r="G698" i="1" s="1"/>
  <c r="F701" i="1"/>
  <c r="F700" i="1" s="1"/>
  <c r="F699" i="1" s="1"/>
  <c r="F698" i="1" s="1"/>
  <c r="H707" i="1"/>
  <c r="H706" i="1" s="1"/>
  <c r="G707" i="1"/>
  <c r="G706" i="1" s="1"/>
  <c r="F707" i="1"/>
  <c r="F706" i="1" s="1"/>
  <c r="G711" i="1"/>
  <c r="G710" i="1" s="1"/>
  <c r="G709" i="1" s="1"/>
  <c r="H711" i="1"/>
  <c r="H710" i="1" s="1"/>
  <c r="H709" i="1" s="1"/>
  <c r="F711" i="1"/>
  <c r="F710" i="1" s="1"/>
  <c r="F709" i="1" s="1"/>
  <c r="H718" i="1"/>
  <c r="H717" i="1" s="1"/>
  <c r="G718" i="1"/>
  <c r="G717" i="1" s="1"/>
  <c r="F718" i="1"/>
  <c r="F717" i="1" s="1"/>
  <c r="H724" i="1"/>
  <c r="G724" i="1"/>
  <c r="F724" i="1"/>
  <c r="H726" i="1"/>
  <c r="G726" i="1"/>
  <c r="F726" i="1"/>
  <c r="G728" i="1"/>
  <c r="H728" i="1"/>
  <c r="F728" i="1"/>
  <c r="G730" i="1"/>
  <c r="H730" i="1"/>
  <c r="F730" i="1"/>
  <c r="G732" i="1"/>
  <c r="H732" i="1"/>
  <c r="F732" i="1"/>
  <c r="G744" i="1"/>
  <c r="H744" i="1"/>
  <c r="F744" i="1"/>
  <c r="G748" i="1"/>
  <c r="H748" i="1"/>
  <c r="F748" i="1"/>
  <c r="H753" i="1"/>
  <c r="H752" i="1" s="1"/>
  <c r="G753" i="1"/>
  <c r="G752" i="1" s="1"/>
  <c r="F753" i="1"/>
  <c r="F752" i="1" s="1"/>
  <c r="H756" i="1"/>
  <c r="H755" i="1" s="1"/>
  <c r="G756" i="1"/>
  <c r="G755" i="1" s="1"/>
  <c r="F756" i="1"/>
  <c r="F755" i="1" s="1"/>
  <c r="H759" i="1"/>
  <c r="H758" i="1" s="1"/>
  <c r="G759" i="1"/>
  <c r="G758" i="1" s="1"/>
  <c r="F759" i="1"/>
  <c r="F758" i="1" s="1"/>
  <c r="G768" i="1"/>
  <c r="H768" i="1"/>
  <c r="G770" i="1"/>
  <c r="H770" i="1"/>
  <c r="F770" i="1"/>
  <c r="F765" i="1" s="1"/>
  <c r="H781" i="1"/>
  <c r="H780" i="1" s="1"/>
  <c r="H779" i="1" s="1"/>
  <c r="H778" i="1" s="1"/>
  <c r="H777" i="1" s="1"/>
  <c r="H776" i="1" s="1"/>
  <c r="G781" i="1"/>
  <c r="G780" i="1" s="1"/>
  <c r="G779" i="1" s="1"/>
  <c r="G778" i="1" s="1"/>
  <c r="G777" i="1" s="1"/>
  <c r="G776" i="1" s="1"/>
  <c r="F781" i="1"/>
  <c r="F780" i="1" s="1"/>
  <c r="F779" i="1" s="1"/>
  <c r="F778" i="1" s="1"/>
  <c r="F777" i="1" s="1"/>
  <c r="F776" i="1" s="1"/>
  <c r="H788" i="1"/>
  <c r="H787" i="1" s="1"/>
  <c r="H786" i="1" s="1"/>
  <c r="H785" i="1" s="1"/>
  <c r="H784" i="1" s="1"/>
  <c r="G788" i="1"/>
  <c r="G787" i="1" s="1"/>
  <c r="G786" i="1" s="1"/>
  <c r="G785" i="1" s="1"/>
  <c r="G784" i="1" s="1"/>
  <c r="F788" i="1"/>
  <c r="F787" i="1" s="1"/>
  <c r="F786" i="1" s="1"/>
  <c r="F785" i="1" s="1"/>
  <c r="F784" i="1" s="1"/>
  <c r="H794" i="1"/>
  <c r="H793" i="1" s="1"/>
  <c r="H792" i="1" s="1"/>
  <c r="H791" i="1" s="1"/>
  <c r="G794" i="1"/>
  <c r="G793" i="1" s="1"/>
  <c r="G792" i="1" s="1"/>
  <c r="G791" i="1" s="1"/>
  <c r="F794" i="1"/>
  <c r="F793" i="1" s="1"/>
  <c r="F792" i="1" s="1"/>
  <c r="F791" i="1" s="1"/>
  <c r="H799" i="1"/>
  <c r="H798" i="1" s="1"/>
  <c r="H797" i="1" s="1"/>
  <c r="H796" i="1" s="1"/>
  <c r="G799" i="1"/>
  <c r="G798" i="1" s="1"/>
  <c r="G797" i="1" s="1"/>
  <c r="G796" i="1" s="1"/>
  <c r="F799" i="1"/>
  <c r="F798" i="1" s="1"/>
  <c r="F797" i="1" s="1"/>
  <c r="F796" i="1" s="1"/>
  <c r="H805" i="1"/>
  <c r="H804" i="1" s="1"/>
  <c r="H803" i="1" s="1"/>
  <c r="H802" i="1" s="1"/>
  <c r="H801" i="1" s="1"/>
  <c r="G805" i="1"/>
  <c r="G804" i="1" s="1"/>
  <c r="G803" i="1" s="1"/>
  <c r="G802" i="1" s="1"/>
  <c r="G801" i="1" s="1"/>
  <c r="F805" i="1"/>
  <c r="G812" i="1"/>
  <c r="G811" i="1" s="1"/>
  <c r="G810" i="1" s="1"/>
  <c r="G809" i="1" s="1"/>
  <c r="G808" i="1" s="1"/>
  <c r="G807" i="1" s="1"/>
  <c r="H812" i="1"/>
  <c r="H811" i="1" s="1"/>
  <c r="H810" i="1" s="1"/>
  <c r="H809" i="1" s="1"/>
  <c r="H808" i="1" s="1"/>
  <c r="H807" i="1" s="1"/>
  <c r="F812" i="1"/>
  <c r="G819" i="1"/>
  <c r="G818" i="1" s="1"/>
  <c r="G817" i="1" s="1"/>
  <c r="H819" i="1"/>
  <c r="H818" i="1" s="1"/>
  <c r="H817" i="1" s="1"/>
  <c r="F819" i="1"/>
  <c r="F818" i="1" s="1"/>
  <c r="F817" i="1" s="1"/>
  <c r="G824" i="1"/>
  <c r="G823" i="1" s="1"/>
  <c r="H824" i="1"/>
  <c r="H823" i="1" s="1"/>
  <c r="F824" i="1"/>
  <c r="F823" i="1" s="1"/>
  <c r="G827" i="1"/>
  <c r="G826" i="1" s="1"/>
  <c r="H827" i="1"/>
  <c r="H826" i="1" s="1"/>
  <c r="F827" i="1"/>
  <c r="F826" i="1" s="1"/>
  <c r="G833" i="1"/>
  <c r="G832" i="1" s="1"/>
  <c r="G831" i="1" s="1"/>
  <c r="H833" i="1"/>
  <c r="H832" i="1" s="1"/>
  <c r="H831" i="1" s="1"/>
  <c r="F833" i="1"/>
  <c r="F832" i="1" s="1"/>
  <c r="G841" i="1"/>
  <c r="H841" i="1"/>
  <c r="F841" i="1"/>
  <c r="F838" i="1" s="1"/>
  <c r="G847" i="1"/>
  <c r="G846" i="1" s="1"/>
  <c r="G845" i="1" s="1"/>
  <c r="G844" i="1" s="1"/>
  <c r="G843" i="1" s="1"/>
  <c r="H847" i="1"/>
  <c r="H846" i="1" s="1"/>
  <c r="H845" i="1" s="1"/>
  <c r="H844" i="1" s="1"/>
  <c r="H843" i="1" s="1"/>
  <c r="F847" i="1"/>
  <c r="G862" i="1"/>
  <c r="H862" i="1"/>
  <c r="F862" i="1"/>
  <c r="G868" i="1"/>
  <c r="G867" i="1" s="1"/>
  <c r="G866" i="1" s="1"/>
  <c r="G865" i="1" s="1"/>
  <c r="H868" i="1"/>
  <c r="H867" i="1" s="1"/>
  <c r="H866" i="1" s="1"/>
  <c r="H865" i="1" s="1"/>
  <c r="F868" i="1"/>
  <c r="G874" i="1"/>
  <c r="G873" i="1" s="1"/>
  <c r="G872" i="1" s="1"/>
  <c r="H874" i="1"/>
  <c r="H873" i="1" s="1"/>
  <c r="H872" i="1" s="1"/>
  <c r="F874" i="1"/>
  <c r="F873" i="1" s="1"/>
  <c r="F872" i="1" s="1"/>
  <c r="G878" i="1"/>
  <c r="G877" i="1" s="1"/>
  <c r="H878" i="1"/>
  <c r="H877" i="1" s="1"/>
  <c r="F878" i="1"/>
  <c r="F877" i="1" s="1"/>
  <c r="G884" i="1"/>
  <c r="H884" i="1"/>
  <c r="F884" i="1"/>
  <c r="G886" i="1"/>
  <c r="H886" i="1"/>
  <c r="F886" i="1"/>
  <c r="H893" i="1"/>
  <c r="H892" i="1" s="1"/>
  <c r="H891" i="1" s="1"/>
  <c r="G893" i="1"/>
  <c r="G892" i="1" s="1"/>
  <c r="G891" i="1" s="1"/>
  <c r="F893" i="1"/>
  <c r="F892" i="1" s="1"/>
  <c r="F891" i="1" s="1"/>
  <c r="G897" i="1"/>
  <c r="G896" i="1" s="1"/>
  <c r="G895" i="1" s="1"/>
  <c r="H897" i="1"/>
  <c r="H896" i="1" s="1"/>
  <c r="H895" i="1" s="1"/>
  <c r="F897" i="1"/>
  <c r="F896" i="1" s="1"/>
  <c r="F895" i="1" s="1"/>
  <c r="G838" i="1" l="1"/>
  <c r="G837" i="1" s="1"/>
  <c r="G836" i="1" s="1"/>
  <c r="G835" i="1" s="1"/>
  <c r="H838" i="1"/>
  <c r="H837" i="1" s="1"/>
  <c r="H836" i="1" s="1"/>
  <c r="H835" i="1" s="1"/>
  <c r="H765" i="1"/>
  <c r="H764" i="1" s="1"/>
  <c r="G765" i="1"/>
  <c r="G764" i="1" s="1"/>
  <c r="G822" i="1"/>
  <c r="G821" i="1" s="1"/>
  <c r="F822" i="1"/>
  <c r="H822" i="1"/>
  <c r="H821" i="1" s="1"/>
  <c r="F659" i="1"/>
  <c r="F658" i="1" s="1"/>
  <c r="F657" i="1" s="1"/>
  <c r="H659" i="1"/>
  <c r="H658" i="1" s="1"/>
  <c r="H657" i="1" s="1"/>
  <c r="G659" i="1"/>
  <c r="G658" i="1" s="1"/>
  <c r="G657" i="1" s="1"/>
  <c r="F508" i="1"/>
  <c r="F499" i="1" s="1"/>
  <c r="F254" i="1"/>
  <c r="H716" i="1"/>
  <c r="F667" i="1"/>
  <c r="F666" i="1" s="1"/>
  <c r="F665" i="1" s="1"/>
  <c r="G716" i="1"/>
  <c r="G667" i="1"/>
  <c r="G666" i="1" s="1"/>
  <c r="G665" i="1" s="1"/>
  <c r="H667" i="1"/>
  <c r="H666" i="1" s="1"/>
  <c r="H665" i="1" s="1"/>
  <c r="H499" i="1"/>
  <c r="H498" i="1" s="1"/>
  <c r="K498" i="1" s="1"/>
  <c r="G499" i="1"/>
  <c r="G498" i="1" s="1"/>
  <c r="J498" i="1" s="1"/>
  <c r="F466" i="1"/>
  <c r="F483" i="1"/>
  <c r="H466" i="1"/>
  <c r="H483" i="1"/>
  <c r="G466" i="1"/>
  <c r="G483" i="1"/>
  <c r="G637" i="1"/>
  <c r="G636" i="1" s="1"/>
  <c r="H555" i="1"/>
  <c r="H554" i="1" s="1"/>
  <c r="G857" i="1"/>
  <c r="G856" i="1" s="1"/>
  <c r="G855" i="1" s="1"/>
  <c r="G854" i="1" s="1"/>
  <c r="H434" i="1"/>
  <c r="H428" i="1" s="1"/>
  <c r="F434" i="1"/>
  <c r="F428" i="1" s="1"/>
  <c r="F397" i="1" s="1"/>
  <c r="F890" i="1"/>
  <c r="F889" i="1" s="1"/>
  <c r="F888" i="1" s="1"/>
  <c r="F555" i="1"/>
  <c r="F554" i="1" s="1"/>
  <c r="H743" i="1"/>
  <c r="H742" i="1" s="1"/>
  <c r="G705" i="1"/>
  <c r="G704" i="1" s="1"/>
  <c r="G703" i="1" s="1"/>
  <c r="H790" i="1"/>
  <c r="H783" i="1" s="1"/>
  <c r="H637" i="1"/>
  <c r="H636" i="1" s="1"/>
  <c r="G434" i="1"/>
  <c r="G428" i="1" s="1"/>
  <c r="G397" i="1" s="1"/>
  <c r="G56" i="1" s="1"/>
  <c r="J56" i="1" s="1"/>
  <c r="F883" i="1"/>
  <c r="H751" i="1"/>
  <c r="H750" i="1" s="1"/>
  <c r="H737" i="1"/>
  <c r="H736" i="1" s="1"/>
  <c r="G723" i="1"/>
  <c r="G722" i="1" s="1"/>
  <c r="H705" i="1"/>
  <c r="H704" i="1" s="1"/>
  <c r="H703" i="1" s="1"/>
  <c r="H697" i="1"/>
  <c r="H625" i="1"/>
  <c r="H624" i="1" s="1"/>
  <c r="G648" i="1"/>
  <c r="G647" i="1" s="1"/>
  <c r="F637" i="1"/>
  <c r="F636" i="1" s="1"/>
  <c r="G625" i="1"/>
  <c r="G624" i="1" s="1"/>
  <c r="F625" i="1"/>
  <c r="F624" i="1" s="1"/>
  <c r="G751" i="1"/>
  <c r="G750" i="1" s="1"/>
  <c r="H816" i="1"/>
  <c r="F737" i="1"/>
  <c r="F736" i="1" s="1"/>
  <c r="G816" i="1"/>
  <c r="F697" i="1"/>
  <c r="G555" i="1"/>
  <c r="G554" i="1" s="1"/>
  <c r="G890" i="1"/>
  <c r="G889" i="1" s="1"/>
  <c r="G888" i="1" s="1"/>
  <c r="H890" i="1"/>
  <c r="H889" i="1" s="1"/>
  <c r="H888" i="1" s="1"/>
  <c r="G743" i="1"/>
  <c r="G742" i="1" s="1"/>
  <c r="F705" i="1"/>
  <c r="F704" i="1" s="1"/>
  <c r="F703" i="1" s="1"/>
  <c r="F871" i="1"/>
  <c r="H883" i="1"/>
  <c r="F867" i="1"/>
  <c r="F831" i="1"/>
  <c r="F811" i="1"/>
  <c r="F743" i="1"/>
  <c r="F723" i="1"/>
  <c r="H871" i="1"/>
  <c r="F751" i="1"/>
  <c r="G883" i="1"/>
  <c r="G871" i="1"/>
  <c r="F857" i="1"/>
  <c r="H857" i="1"/>
  <c r="H856" i="1" s="1"/>
  <c r="H855" i="1" s="1"/>
  <c r="H854" i="1" s="1"/>
  <c r="F846" i="1"/>
  <c r="F804" i="1"/>
  <c r="G790" i="1"/>
  <c r="G783" i="1" s="1"/>
  <c r="G737" i="1"/>
  <c r="G736" i="1" s="1"/>
  <c r="H723" i="1"/>
  <c r="H722" i="1" s="1"/>
  <c r="G697" i="1"/>
  <c r="F648" i="1"/>
  <c r="F647" i="1" s="1"/>
  <c r="F790" i="1"/>
  <c r="H648" i="1"/>
  <c r="H647" i="1" s="1"/>
  <c r="F696" i="1" l="1"/>
  <c r="H763" i="1"/>
  <c r="H762" i="1" s="1"/>
  <c r="H761" i="1" s="1"/>
  <c r="G763" i="1"/>
  <c r="G762" i="1" s="1"/>
  <c r="G761" i="1" s="1"/>
  <c r="G696" i="1"/>
  <c r="G715" i="1"/>
  <c r="G714" i="1" s="1"/>
  <c r="H715" i="1"/>
  <c r="H714" i="1" s="1"/>
  <c r="H696" i="1"/>
  <c r="F498" i="1"/>
  <c r="I498" i="1" s="1"/>
  <c r="F56" i="1"/>
  <c r="I56" i="1" s="1"/>
  <c r="F656" i="1"/>
  <c r="F655" i="1" s="1"/>
  <c r="G656" i="1"/>
  <c r="G655" i="1" s="1"/>
  <c r="H656" i="1"/>
  <c r="H655" i="1" s="1"/>
  <c r="H397" i="1"/>
  <c r="H56" i="1" s="1"/>
  <c r="K56" i="1" s="1"/>
  <c r="H735" i="1"/>
  <c r="H734" i="1" s="1"/>
  <c r="G815" i="1"/>
  <c r="G814" i="1" s="1"/>
  <c r="G775" i="1" s="1"/>
  <c r="J775" i="1" s="1"/>
  <c r="H623" i="1"/>
  <c r="H622" i="1" s="1"/>
  <c r="H864" i="1"/>
  <c r="H852" i="1" s="1"/>
  <c r="K852" i="1" s="1"/>
  <c r="G623" i="1"/>
  <c r="G622" i="1" s="1"/>
  <c r="G864" i="1"/>
  <c r="G852" i="1" s="1"/>
  <c r="J852" i="1" s="1"/>
  <c r="H815" i="1"/>
  <c r="H814" i="1" s="1"/>
  <c r="H775" i="1" s="1"/>
  <c r="K775" i="1" s="1"/>
  <c r="F623" i="1"/>
  <c r="F622" i="1" s="1"/>
  <c r="G735" i="1"/>
  <c r="G734" i="1" s="1"/>
  <c r="F803" i="1"/>
  <c r="F856" i="1"/>
  <c r="F750" i="1"/>
  <c r="F816" i="1"/>
  <c r="F742" i="1"/>
  <c r="F866" i="1"/>
  <c r="F764" i="1"/>
  <c r="F763" i="1" s="1"/>
  <c r="F837" i="1"/>
  <c r="F716" i="1"/>
  <c r="F845" i="1"/>
  <c r="F722" i="1"/>
  <c r="F810" i="1"/>
  <c r="F715" i="1" l="1"/>
  <c r="F714" i="1" s="1"/>
  <c r="H853" i="1"/>
  <c r="G853" i="1"/>
  <c r="G713" i="1"/>
  <c r="G679" i="1" s="1"/>
  <c r="J679" i="1" s="1"/>
  <c r="H713" i="1"/>
  <c r="H679" i="1" s="1"/>
  <c r="K679" i="1" s="1"/>
  <c r="F553" i="1"/>
  <c r="F545" i="1" s="1"/>
  <c r="I545" i="1" s="1"/>
  <c r="G553" i="1"/>
  <c r="G545" i="1" s="1"/>
  <c r="J545" i="1" s="1"/>
  <c r="H553" i="1"/>
  <c r="H545" i="1" s="1"/>
  <c r="K545" i="1" s="1"/>
  <c r="F735" i="1"/>
  <c r="F865" i="1"/>
  <c r="F855" i="1"/>
  <c r="F802" i="1"/>
  <c r="F821" i="1"/>
  <c r="F809" i="1"/>
  <c r="F844" i="1"/>
  <c r="F836" i="1"/>
  <c r="H899" i="1" l="1"/>
  <c r="G899" i="1"/>
  <c r="F801" i="1"/>
  <c r="F783" i="1" s="1"/>
  <c r="F843" i="1"/>
  <c r="F815" i="1"/>
  <c r="F835" i="1"/>
  <c r="F854" i="1"/>
  <c r="F864" i="1"/>
  <c r="F762" i="1"/>
  <c r="F761" i="1" s="1"/>
  <c r="F808" i="1"/>
  <c r="F807" i="1" s="1"/>
  <c r="F734" i="1"/>
  <c r="G903" i="1" l="1"/>
  <c r="G905" i="1" s="1"/>
  <c r="G911" i="1"/>
  <c r="H903" i="1"/>
  <c r="H905" i="1" s="1"/>
  <c r="H911" i="1"/>
  <c r="F853" i="1"/>
  <c r="F814" i="1"/>
  <c r="F713" i="1"/>
  <c r="F679" i="1" s="1"/>
  <c r="I679" i="1" s="1"/>
  <c r="F852" i="1"/>
  <c r="I852" i="1" s="1"/>
  <c r="F775" i="1" l="1"/>
  <c r="F899" i="1" l="1"/>
  <c r="F903" i="1" s="1"/>
  <c r="I775" i="1"/>
  <c r="F905" i="1" l="1"/>
  <c r="F911" i="1"/>
</calcChain>
</file>

<file path=xl/sharedStrings.xml><?xml version="1.0" encoding="utf-8"?>
<sst xmlns="http://schemas.openxmlformats.org/spreadsheetml/2006/main" count="5119" uniqueCount="830">
  <si>
    <t>620</t>
  </si>
  <si>
    <t>Муниципальное казенное учреждение "Контрольно-счетная палата Соликамского городского округа"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</si>
  <si>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</si>
  <si>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</si>
  <si>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9100000000</t>
  </si>
  <si>
    <t>Обеспечение деятельности органов местного самоуправления</t>
  </si>
  <si>
    <t>9100000030</t>
  </si>
  <si>
    <t>Председатель Контрольно-счетной палаты Соликамского городского округа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</si>
  <si>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</si>
  <si>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</si>
  <si>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9100000040</t>
  </si>
  <si>
    <t>200</t>
  </si>
  <si>
    <t>Закупка товаров, работ и услуг для обеспечения государственных (муниципальных) нужд</t>
  </si>
  <si>
    <t>9100000150</t>
  </si>
  <si>
    <t>Обеспечение представительской деятельности органов местного самоуправления</t>
  </si>
  <si>
    <t>0113</t>
  </si>
  <si>
    <t>Другие общегосударственные вопросы</t>
  </si>
  <si>
    <t>9200000000</t>
  </si>
  <si>
    <t>Мероприятия, осуществляемые органами местного самоуправления в рамках непрограммных направлений расходов</t>
  </si>
  <si>
    <t>9200000070</t>
  </si>
  <si>
    <t>Опубликование муниципальных правовых актов, оплата услуг по размещению информации о деятельности органов местного самоуправления</t>
  </si>
  <si>
    <t>0705</t>
  </si>
  <si>
    <t>Профессиональная подготовка, переподготовка и повышение квалификации</t>
  </si>
  <si>
    <t>621</t>
  </si>
  <si>
    <t>Дума Соликамского городского округа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</si>
  <si>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</si>
  <si>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</si>
  <si>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800</t>
  </si>
  <si>
    <t>Иные бюджетные ассигнования</t>
  </si>
  <si>
    <t>9100000060</t>
  </si>
  <si>
    <t>Депутаты, работающие на непостоянной основе</t>
  </si>
  <si>
    <t>9100020010</t>
  </si>
  <si>
    <t>Компенсации депутатам за время осуществления полномочий</t>
  </si>
  <si>
    <t>300</t>
  </si>
  <si>
    <t>Социальное обеспечение и иные выплаты населению</t>
  </si>
  <si>
    <t>622</t>
  </si>
  <si>
    <t>Администрация Соликамского городского округа</t>
  </si>
  <si>
    <t>0102</t>
  </si>
  <si>
    <t>Функционирование высшего должностного лица субъекта Российской Федерации и муниципального образования</t>
  </si>
  <si>
    <t>9100000010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</si>
  <si>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</si>
  <si>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</si>
  <si>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0900000000</t>
  </si>
  <si>
    <t>Муниципальная программа "Социальная поддержка и охрана здоровья граждан в Соликамском городском округе"</t>
  </si>
  <si>
    <t>0920000000</t>
  </si>
  <si>
    <t>Подпрограмма "Укрепление общественного здоровья и социальная поддержка отдельных категорий граждан в Соликамском городском округе"</t>
  </si>
  <si>
    <t>0920200000</t>
  </si>
  <si>
    <t>Основное мероприятие "Муниципальная поддержка отдельных категорий граждан"</t>
  </si>
  <si>
    <t>092022С090</t>
  </si>
  <si>
    <t>Организация осуществления государственных полномочий по обеспечению жилыми помещениями детей-сирот и детей, оставшихся без попечения родителей, лиц из числа детей-сирот и детей, оставшихся без попечения родителей</t>
  </si>
  <si>
    <t>092022С190</t>
  </si>
  <si>
    <t>Обеспечение жилыми помещениями реабилитированных лиц, имеющих инвалидность или являющихся пенсионерами, и проживающих совместно членов их семей</t>
  </si>
  <si>
    <t>1000000000</t>
  </si>
  <si>
    <t>Муниципальная программа "Ресурсное обеспечение деятельности органов местного самоуправления Соликамского городского округа"</t>
  </si>
  <si>
    <t>1090000000</t>
  </si>
  <si>
    <t>Подпрограмма "Обеспечение реализации муниципальной программы "Ресурсное обеспечение деятельности органов местного самоуправления Соликамского городского округа"</t>
  </si>
  <si>
    <t>1090100000</t>
  </si>
  <si>
    <t>Основное мероприятие "Качественное исполнение функции главного распорядителя (главного администратора) бюджетных средств"</t>
  </si>
  <si>
    <t>1090100040</t>
  </si>
  <si>
    <t>Содержание аппарата</t>
  </si>
  <si>
    <t>1090100150</t>
  </si>
  <si>
    <t>109012T060</t>
  </si>
  <si>
    <t>109012П040</t>
  </si>
  <si>
    <t>Составление протоколов об административных правонарушениях</t>
  </si>
  <si>
    <t>109012П060</t>
  </si>
  <si>
    <t>Осуществление полномочий по созданию и организации деятельности административных комиссий</t>
  </si>
  <si>
    <t>109012С050</t>
  </si>
  <si>
    <t>109012С250</t>
  </si>
  <si>
    <t>Осуществление государственных полномочий по постановке на учет граждан, имеющих право на получение жилищных субсидий в связи с переселением из районов Крайнего Севера и приравненных к ним местностей</t>
  </si>
  <si>
    <t>0105</t>
  </si>
  <si>
    <t>Судебная система</t>
  </si>
  <si>
    <t>1090151200</t>
  </si>
  <si>
    <t>Осуществление полномочий по составлению (изменению, дополнению) списков кандидатов в присяжные заседатели федеральных судов общей юрисдикции в Российской Федерации</t>
  </si>
  <si>
    <t>0111</t>
  </si>
  <si>
    <t>Резервные фонды</t>
  </si>
  <si>
    <t>9200000090</t>
  </si>
  <si>
    <t>0300000000</t>
  </si>
  <si>
    <t>Муниципальная программа "Развитие комплексной безопасности на территории Соликамского городского округа, развитие АПК "Безопасный город""</t>
  </si>
  <si>
    <t>0310000000</t>
  </si>
  <si>
    <t>Подпрограмма "Общественная безопасность на территории Соликамского городского округа"</t>
  </si>
  <si>
    <t>0310500000</t>
  </si>
  <si>
    <t>Основное мероприятие "Обеспечение информационной безопасности в структурных подразделениях и отраслевых (функциональных) органах администрации Соликамского городского округа"</t>
  </si>
  <si>
    <t>0310501110</t>
  </si>
  <si>
    <t>Обеспечение технической защиты информации</t>
  </si>
  <si>
    <t>0800000000</t>
  </si>
  <si>
    <t>Муниципальная программа "Развитие общественного самоуправления в Соликамском городском округе"</t>
  </si>
  <si>
    <t>0810000000</t>
  </si>
  <si>
    <t>Подпрограмма "Поддержка и развитие общественных инициатив в Соликамском городском округе"</t>
  </si>
  <si>
    <t>0810100000</t>
  </si>
  <si>
    <t>Основное мероприятие "Развитие взаимодействия органов местного самоуправления с гражданским обществом "</t>
  </si>
  <si>
    <t>0810101310</t>
  </si>
  <si>
    <t>Развитие общественных инициатив, поддержка социально ориентированных некоммерческих организаций</t>
  </si>
  <si>
    <t>600</t>
  </si>
  <si>
    <t>Предоставление субсидий бюджетным, автономным учреждениям и иным некоммерческим организациям</t>
  </si>
  <si>
    <t>0840000000</t>
  </si>
  <si>
    <t>Подпрограмма "Укрепление гражданского единства и межнационального согласия в Соликамском городском округе"</t>
  </si>
  <si>
    <t>0840100000</t>
  </si>
  <si>
    <t>Основное мероприятие "Содействие формированию гармоничной межнациональной и межконфессиональной ситуации в Соликамском городском округе"</t>
  </si>
  <si>
    <t>1010000000</t>
  </si>
  <si>
    <t>Подпрограмма "Развитие муниципальной службы в Соликамском городском округе"</t>
  </si>
  <si>
    <t>1010100000</t>
  </si>
  <si>
    <t>Основное мероприятие "Развитие и совершенствование муниципальной службы в администрации Соликамского городского округа и ее отраслевых (функциональных) органах"</t>
  </si>
  <si>
    <t>1010101010</t>
  </si>
  <si>
    <t>Мероприятия по развитию управленческих кадров</t>
  </si>
  <si>
    <t>1090100070</t>
  </si>
  <si>
    <t>1090101020</t>
  </si>
  <si>
    <t>Предоставление услуг и мероприятия по хранению, комплектованию, использованию архивных документов</t>
  </si>
  <si>
    <t>1090120030</t>
  </si>
  <si>
    <t>Выплаты Почетным гражданам и поощрений к Почетной грамоте</t>
  </si>
  <si>
    <t>109012К080</t>
  </si>
  <si>
    <t>Обеспечение хранения, комплектования, учета и использования архивных документов государственной части документов архивного фонда Пермского края</t>
  </si>
  <si>
    <t>1090159300</t>
  </si>
  <si>
    <t>Государственная регистрация актов гражданского состояния</t>
  </si>
  <si>
    <t>1090300000</t>
  </si>
  <si>
    <t>Основное мероприятие "Обеспечение выполнения функций органа местного самоуправления по соответствующему направлению деятельности"</t>
  </si>
  <si>
    <t>1090300130</t>
  </si>
  <si>
    <t>Обеспечение деятельности прочих учреждений</t>
  </si>
  <si>
    <t>1090300150</t>
  </si>
  <si>
    <t>1090301100</t>
  </si>
  <si>
    <t>Обеспечение качества предоставления услуг и выполнения функций</t>
  </si>
  <si>
    <t>92000SP040</t>
  </si>
  <si>
    <t>92000SP080</t>
  </si>
  <si>
    <t>0309</t>
  </si>
  <si>
    <t>Гражданская оборона</t>
  </si>
  <si>
    <t>0320000000</t>
  </si>
  <si>
    <t>Подпрограмма "Развитие безопасности жизнедеятельности населения Соликамского городского округа"</t>
  </si>
  <si>
    <t>0320100000</t>
  </si>
  <si>
    <t>Основное мероприятие "Защита населения и территорий от чрезвычайных ситуаций, выполнение мероприятий по гражданской обороне"</t>
  </si>
  <si>
    <t>0320103110</t>
  </si>
  <si>
    <t>Мероприятия по гражданской обороне, предупреждению и ликвидации чрезвычайных ситуаций</t>
  </si>
  <si>
    <t>0390000000</t>
  </si>
  <si>
    <t>Подпрограмма "Обеспечение реализации муниципальной программы "Развитие комплексной безопасности на территории Соликамского городского округа, развитие АПК "Безопасный город""</t>
  </si>
  <si>
    <t>0390100000</t>
  </si>
  <si>
    <t>0390100080</t>
  </si>
  <si>
    <t>Обеспечение деятельности казенных учреждений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</si>
  <si>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</si>
  <si>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</si>
  <si>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0320200000</t>
  </si>
  <si>
    <t>Основное мероприятие "Создание эффективной системы пожарной безопасности "</t>
  </si>
  <si>
    <t>0320203210</t>
  </si>
  <si>
    <t>Выполнение мероприятий по обеспечению первичных мер пожарной безопасности</t>
  </si>
  <si>
    <t>0320205230</t>
  </si>
  <si>
    <t>Содержание источников противопожарного водоснабжения</t>
  </si>
  <si>
    <t>400</t>
  </si>
  <si>
    <t>Капитальные вложения в объекты государственной (муниципальной) собственности</t>
  </si>
  <si>
    <t>0314</t>
  </si>
  <si>
    <t>Другие вопросы в области национальной безопасности и правоохранительной деятельности</t>
  </si>
  <si>
    <t>0310100000</t>
  </si>
  <si>
    <t>Основное мероприятие "Снижение количества преступлений, зарегистрированных в округе"</t>
  </si>
  <si>
    <t>0310103310</t>
  </si>
  <si>
    <t>Мероприятия по охране общественного порядка и профилактике правонарушений</t>
  </si>
  <si>
    <t>03101SП020</t>
  </si>
  <si>
    <t>0405</t>
  </si>
  <si>
    <t>Сельское хозяйство и рыболовство</t>
  </si>
  <si>
    <t>031012У090</t>
  </si>
  <si>
    <t>Организация мероприятий при осуществлении деятельности по обращению с животными без владельцев</t>
  </si>
  <si>
    <t>031012У100</t>
  </si>
  <si>
    <t>Администрирование государственных полномочий по организации мероприятий при осуществлении деятельности по обращению с животными без владельцев</t>
  </si>
  <si>
    <t>0400000000</t>
  </si>
  <si>
    <t>Муниципальная программа "Экономическое развитие Соликамского городского округа"</t>
  </si>
  <si>
    <t>0430000000</t>
  </si>
  <si>
    <t>Подпрограмма "Поддержка сельского хозяйства в Соликамском городском округе"</t>
  </si>
  <si>
    <t>0430100000</t>
  </si>
  <si>
    <t>Основное мероприятие "Обеспечения развития отраслей сельскохозяйственного производства"</t>
  </si>
  <si>
    <t>0430104310</t>
  </si>
  <si>
    <t>Развитие сельского хозяйства и регулирование рынков сельскохозяйственной продукции</t>
  </si>
  <si>
    <t>0430200000</t>
  </si>
  <si>
    <t>Основное мероприятие "Повышение эффективности использования земель сельскохозяйственного назначения"</t>
  </si>
  <si>
    <t>0430204320</t>
  </si>
  <si>
    <t>Создание условий для эффективного использования земель сельскохозяйственного назначения</t>
  </si>
  <si>
    <t>0500000000</t>
  </si>
  <si>
    <t>Муниципальная программа "Развитие инфраструктуры и комфортной среды Соликамского городского округа"</t>
  </si>
  <si>
    <t>0510000000</t>
  </si>
  <si>
    <t>0510100000</t>
  </si>
  <si>
    <t>Основное мероприятие "Формирование благоприятных и комфортных условий проживания граждан"</t>
  </si>
  <si>
    <t>05101SУ200</t>
  </si>
  <si>
    <t>0407</t>
  </si>
  <si>
    <t>Лесное хозяйство</t>
  </si>
  <si>
    <t>0320204110</t>
  </si>
  <si>
    <t>Мероприятия по противопожарной защите лесов</t>
  </si>
  <si>
    <t>0340000000</t>
  </si>
  <si>
    <t>Подпрограмма "Охрана окружающей среды Соликамского городского округа"</t>
  </si>
  <si>
    <t>0340100000</t>
  </si>
  <si>
    <t>Основное мероприятие "Повышение экологической безопасности"</t>
  </si>
  <si>
    <t>0340104120</t>
  </si>
  <si>
    <t>Охрана, использование и воспроизводство городских лесов</t>
  </si>
  <si>
    <t>0408</t>
  </si>
  <si>
    <t>Транспорт</t>
  </si>
  <si>
    <t>0590000000</t>
  </si>
  <si>
    <t>Подпрограмма "Обеспечение реализации муниципальной программы "Развитие инфраструктуры и комфортной среды Соликамского городского округа"</t>
  </si>
  <si>
    <t>0590200000</t>
  </si>
  <si>
    <t>0590205520</t>
  </si>
  <si>
    <t>Организация перевозок пассажиров автомобильным транспортом на территории Соликамского городского округа</t>
  </si>
  <si>
    <t>0409</t>
  </si>
  <si>
    <t>Дорожное хозяйство (дорожные фонды)</t>
  </si>
  <si>
    <t>0530000000</t>
  </si>
  <si>
    <t>Подпрограмма "Развитие и содержание дорог Соликамского городского округа"</t>
  </si>
  <si>
    <t>0530100000</t>
  </si>
  <si>
    <t>Основное мероприятие "Содержание автодорог и искусственных сооружений на них в соответствии с необходимыми требованиями"</t>
  </si>
  <si>
    <t>0530104510</t>
  </si>
  <si>
    <t>Содержание автомобильных дорог и элементов благоустройства</t>
  </si>
  <si>
    <t>0530200000</t>
  </si>
  <si>
    <t>05302ST040</t>
  </si>
  <si>
    <t>0412</t>
  </si>
  <si>
    <t>Другие вопросы в области национальной экономики</t>
  </si>
  <si>
    <t>0200000000</t>
  </si>
  <si>
    <t>Муниципальная программа "Развитие сферы культуры, туризма и молодежной политики Соликамского городского округа"</t>
  </si>
  <si>
    <t>0220000000</t>
  </si>
  <si>
    <t>Подпрограмма "Развитие сферы туризма в Соликамском городском округе"</t>
  </si>
  <si>
    <t>0220100000</t>
  </si>
  <si>
    <t>0220108500</t>
  </si>
  <si>
    <t>0410000000</t>
  </si>
  <si>
    <t>Подпрограмма "Развитие малого и среднего предпринимательства в Соликамском городском округе"</t>
  </si>
  <si>
    <t>0410100000</t>
  </si>
  <si>
    <t>Основное мероприятие "Развитие малого и среднего предпринимательства"</t>
  </si>
  <si>
    <t>0410104230</t>
  </si>
  <si>
    <t>Поддержка инфраструктуры малого и среднего предпринимательства</t>
  </si>
  <si>
    <t>0410200000</t>
  </si>
  <si>
    <t>Основное мероприятие "Улучшение условий для удовлетворения потребностей населения в товарах и услугах"</t>
  </si>
  <si>
    <t>0410204260</t>
  </si>
  <si>
    <t>Развитие торговли и потребительского рынка</t>
  </si>
  <si>
    <t>0501</t>
  </si>
  <si>
    <t>Жилищное хозяйство</t>
  </si>
  <si>
    <t>0510200000</t>
  </si>
  <si>
    <t>Основное мероприятие "Улучшение внешнего облика Соликамского городского округа и условий проживания граждан"</t>
  </si>
  <si>
    <t>05102SP250</t>
  </si>
  <si>
    <t>0540000000</t>
  </si>
  <si>
    <t>Подпрограмма "Поддержка технического состояния и развитие жилищного фонда Соликамского городского округа"</t>
  </si>
  <si>
    <t>0540100000</t>
  </si>
  <si>
    <t>Основное мероприятие "Обеспечение комфортного и безопасного жилья"</t>
  </si>
  <si>
    <t>0540105110</t>
  </si>
  <si>
    <t>Поддержание жилищного фонда в нормативном состоянии, в том числе обеспечение безопасных условий проживания граждан</t>
  </si>
  <si>
    <t>0540105120</t>
  </si>
  <si>
    <t>0540105160</t>
  </si>
  <si>
    <t>05401SЖ160</t>
  </si>
  <si>
    <t>054F300000</t>
  </si>
  <si>
    <t>Основное мероприятие Реализация федерального проекта "Обеспечение устойчивого сокращения непригодного для проживания жилищного фонда"</t>
  </si>
  <si>
    <t>054F367483</t>
  </si>
  <si>
    <t>Обеспечение устойчивого сокращения непригодного для проживания жилищного фонда</t>
  </si>
  <si>
    <t>054F367484</t>
  </si>
  <si>
    <t>Реализация мероприятий по обеспечению устойчивого сокращения непригодного для проживания жилищного фонда</t>
  </si>
  <si>
    <t>092022С070</t>
  </si>
  <si>
    <t>Содержание жилых помещений специализированного жилищного фонда для детей-сирот, детей, оставшихся без попечения родителей, лицам из их числа</t>
  </si>
  <si>
    <t>0502</t>
  </si>
  <si>
    <t>Коммунальное хозяйство</t>
  </si>
  <si>
    <t>0520000000</t>
  </si>
  <si>
    <t>Подпрограмма "Развитие коммунальной инфраструктуры и повышение энергетической эффективности на территории Соликамского городского округа"</t>
  </si>
  <si>
    <t>0520100000</t>
  </si>
  <si>
    <t>Основное мероприятие "Повышение эффективности использования энергетических ресурсов в коммунальной, бюджетной и жилищной сферах"</t>
  </si>
  <si>
    <t>0520105210</t>
  </si>
  <si>
    <t>Управление (эксплуатация) бесхозяйных сетей или муниципальных сетей, не обслуживаемых специализированной организацией, холодного и горячего водоснабжения, водоотведения, теплоснабжения и газоснабжения</t>
  </si>
  <si>
    <t>0520105260</t>
  </si>
  <si>
    <t>Поддержка технического состояния объектов коммунальной инфраструктуры</t>
  </si>
  <si>
    <t>Основное мероприятие "Комплексное развитие сельских территорий"</t>
  </si>
  <si>
    <t>0503</t>
  </si>
  <si>
    <t>Благоустройство</t>
  </si>
  <si>
    <t>0310105320</t>
  </si>
  <si>
    <t>0510105310</t>
  </si>
  <si>
    <t>Создание благоприятных условий для проживания и отдыха граждан</t>
  </si>
  <si>
    <t>0510105320</t>
  </si>
  <si>
    <t>Мероприятия по улучшению санитарного и экологического состояния территории</t>
  </si>
  <si>
    <t>0510205340</t>
  </si>
  <si>
    <t>Организация содержания мест захоронений</t>
  </si>
  <si>
    <t>0510205370</t>
  </si>
  <si>
    <t>Демонтаж, перемещение, хранение, транспортирование и захоронение либо утилизация самовольно установленных и незаконно размещенных движимых объектов</t>
  </si>
  <si>
    <t>0510300000</t>
  </si>
  <si>
    <t>Основное мероприятие "Повышение уровня благоустройства нуждающихся в благоустройстве территорий общего пользования Соликамского городского округа, а также дворовых территорий многоквартирных домов"</t>
  </si>
  <si>
    <t>05103SЖ090</t>
  </si>
  <si>
    <t>0510600000</t>
  </si>
  <si>
    <t>05106L5765</t>
  </si>
  <si>
    <t>051F200000</t>
  </si>
  <si>
    <t>051F255550</t>
  </si>
  <si>
    <t>0530105220</t>
  </si>
  <si>
    <t>Освещение улиц</t>
  </si>
  <si>
    <t>0505</t>
  </si>
  <si>
    <t>Другие вопросы в области жилищно-коммунального хозяйства</t>
  </si>
  <si>
    <t>0590100000</t>
  </si>
  <si>
    <t>0590102010</t>
  </si>
  <si>
    <t>Предоставление услуг (функций) по обеспечению деятельности в сфере благоустройства и дорожного хозяйства</t>
  </si>
  <si>
    <t>0603</t>
  </si>
  <si>
    <t>Охрана объектов растительного и животного мира и среды их обитания</t>
  </si>
  <si>
    <t>0340106110</t>
  </si>
  <si>
    <t>Обеспечение функций в сфере охраны окружающей среды и экологической безопасности</t>
  </si>
  <si>
    <t>0340106140</t>
  </si>
  <si>
    <t>Озеленение территории городского округа</t>
  </si>
  <si>
    <t>0340200000</t>
  </si>
  <si>
    <t>Основное мероприятие "Повышение экологического образования, уровня экологической культуры"</t>
  </si>
  <si>
    <t>0340206120</t>
  </si>
  <si>
    <t>Экологическое образование и формирование экологической культуры</t>
  </si>
  <si>
    <t>0702</t>
  </si>
  <si>
    <t>Общее образование</t>
  </si>
  <si>
    <t>0100000000</t>
  </si>
  <si>
    <t>Муниципальная программа "Развитие системы образования Соликамского городского округа"</t>
  </si>
  <si>
    <t>0110000000</t>
  </si>
  <si>
    <t>Подпрограмма "Развитие инфраструктуры муниципальной системы образования Соликамского городского округа"</t>
  </si>
  <si>
    <t>0110100000</t>
  </si>
  <si>
    <t>Основное мероприятие "Создание условий и новых форм для качественных изменений материально-технической составляющей муниципальной системы образования"</t>
  </si>
  <si>
    <t>1090302080</t>
  </si>
  <si>
    <t>Предоставление услуг прочими учреждениями образования</t>
  </si>
  <si>
    <t>0709</t>
  </si>
  <si>
    <t>Другие вопросы в области образования</t>
  </si>
  <si>
    <t>0804</t>
  </si>
  <si>
    <t>Другие вопросы в области культуры, кинематографии</t>
  </si>
  <si>
    <t>0210000000</t>
  </si>
  <si>
    <t>Подпрограмма "Развитие сферы культуры в Соликамском городском округе"</t>
  </si>
  <si>
    <t>0210100000</t>
  </si>
  <si>
    <t>0210100150</t>
  </si>
  <si>
    <t>1001</t>
  </si>
  <si>
    <t>Пенсионное обеспечение</t>
  </si>
  <si>
    <t>1090120020</t>
  </si>
  <si>
    <t>1003</t>
  </si>
  <si>
    <t>Социальное обеспечение населения</t>
  </si>
  <si>
    <t>059022С460</t>
  </si>
  <si>
    <t>Возмещение затрат, связанных с организацией перевозки отдельных категорий граждан с использованием электронных социальных проездных документов, а также недополученных доходов юридическим лицам, индивидуальным предпринимателям от перевозки отдельных категорий граждан с использованием электронных социальных проездных документов</t>
  </si>
  <si>
    <t>0920600000</t>
  </si>
  <si>
    <t>09206L5761</t>
  </si>
  <si>
    <t>1004</t>
  </si>
  <si>
    <t>Охрана семьи и детства</t>
  </si>
  <si>
    <t>092022С080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</si>
  <si>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</si>
  <si>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>1006</t>
  </si>
  <si>
    <t>Другие вопросы в области социальной политики</t>
  </si>
  <si>
    <t>0820000000</t>
  </si>
  <si>
    <t>Подпрограмма "Поддержка ветеранов войны, труда Вооруженных сил и правоохранительных органов в Соликамском городском округе"</t>
  </si>
  <si>
    <t>0820100000</t>
  </si>
  <si>
    <t>Основное мероприятие "Обеспечение поддержки ветеранов и пенсионеров"</t>
  </si>
  <si>
    <t>0820101310</t>
  </si>
  <si>
    <t>0820120100</t>
  </si>
  <si>
    <t>Оказание материальной помощи ветеранам</t>
  </si>
  <si>
    <t>0830000000</t>
  </si>
  <si>
    <t>Подпрограмма "Социальная реабилитация и обеспечение жизнедеятельности инвалидов в Соликамском городском округе"</t>
  </si>
  <si>
    <t>0830100000</t>
  </si>
  <si>
    <t>Основное мероприятие "Социальная реабилитация и адаптация инвалидов Соликамского городского округа"</t>
  </si>
  <si>
    <t>0830101310</t>
  </si>
  <si>
    <t>0920100000</t>
  </si>
  <si>
    <t>Основное мероприятие "Оказание социальной поддержки отдельным категориям граждан"</t>
  </si>
  <si>
    <t>0920109620</t>
  </si>
  <si>
    <t>Обеспечение мероприятий по оказанию адресной помощи населению</t>
  </si>
  <si>
    <t>0920120110</t>
  </si>
  <si>
    <t>Оказание адресной материальной помощи малообеспеченным семьям с детьми, гражданам, попавшим в трудную или экстремальную жизненную ситуацию</t>
  </si>
  <si>
    <t>0930000000</t>
  </si>
  <si>
    <t>Подпрограмма "Врачебные кадры в Соликамском городском округе"</t>
  </si>
  <si>
    <t>0930100000</t>
  </si>
  <si>
    <t>Основное мероприятие "Повышение доступности бесплатной медицинской помощи населению"</t>
  </si>
  <si>
    <t>0930109100</t>
  </si>
  <si>
    <t>Мероприятия по привлечению медицинских кадров в учреждения здравоохранения</t>
  </si>
  <si>
    <t>1102</t>
  </si>
  <si>
    <t>Массовый спорт</t>
  </si>
  <si>
    <t>0600000000</t>
  </si>
  <si>
    <t>Муниципальная программа "Физическая культура и спорт Соликамского городского округа"</t>
  </si>
  <si>
    <t>0610000000</t>
  </si>
  <si>
    <t>Подпрограмма "Обеспечение условий для занятий физической культурой и спортом"</t>
  </si>
  <si>
    <t>0610100000</t>
  </si>
  <si>
    <t>Основное мероприятие "Развитие спортивной инфраструктуры и материально-технической базы муниципальных учреждений"</t>
  </si>
  <si>
    <t>06101SФ230</t>
  </si>
  <si>
    <t>623</t>
  </si>
  <si>
    <t>Комитет по архитектуре и градостроительству администрации Соликамского городского округа</t>
  </si>
  <si>
    <t>0590100040</t>
  </si>
  <si>
    <t>0560000000</t>
  </si>
  <si>
    <t>Подпрограмма "Развитие градостроительного планирования и регулирования использования территории Соликамского городского округа"</t>
  </si>
  <si>
    <t>0560100000</t>
  </si>
  <si>
    <t>Основное мероприятие "Обеспечение устойчивого развития территории Соликамского городского округа градостроительными средствами"</t>
  </si>
  <si>
    <t>0560104620</t>
  </si>
  <si>
    <t>Управление градостроительной деятельностью на территории Соликамского городского округа</t>
  </si>
  <si>
    <t>624</t>
  </si>
  <si>
    <t>Управление имущественных отношений администрации Соликамского городского округа</t>
  </si>
  <si>
    <t>0490000000</t>
  </si>
  <si>
    <t>Подпрограмма "Обеспечение реализации муниципальной программы "Экономическое развитие Соликамского городского округа"</t>
  </si>
  <si>
    <t>0490100000</t>
  </si>
  <si>
    <t>0490100040</t>
  </si>
  <si>
    <t>0420000000</t>
  </si>
  <si>
    <t>Подпрограмма "Эффективное управление и распоряжение муниципальным имуществом и земельными ресурсами в Соликамском городском округе"</t>
  </si>
  <si>
    <t>0420100000</t>
  </si>
  <si>
    <t>Основное мероприятие "Эффективное управление и распоряжение муниципальным имуществом"</t>
  </si>
  <si>
    <t>0420101210</t>
  </si>
  <si>
    <t>Управление объектами муниципальной недвижимости</t>
  </si>
  <si>
    <t>0420200000</t>
  </si>
  <si>
    <t>Основное мероприятие "Эффективное управление и распоряжение земельными ресурсами"</t>
  </si>
  <si>
    <t>0420201230</t>
  </si>
  <si>
    <t>Управление земельными ресурсами</t>
  </si>
  <si>
    <t>04202SЦ140</t>
  </si>
  <si>
    <t>0490101220</t>
  </si>
  <si>
    <t>Содержание объектов казны</t>
  </si>
  <si>
    <t>629</t>
  </si>
  <si>
    <t>Управление образования администрации Соликамского городского округа</t>
  </si>
  <si>
    <t>0701</t>
  </si>
  <si>
    <t>Дошкольное образование</t>
  </si>
  <si>
    <t>0110102040</t>
  </si>
  <si>
    <t>Развитие вариативных форм дошкольного образования</t>
  </si>
  <si>
    <t>011012Н310</t>
  </si>
  <si>
    <t>Проведение работ по ремонту помещений общеобразовательных организаций для размещения дошкольных групп и пришкольных интернатов</t>
  </si>
  <si>
    <t>011012Н420</t>
  </si>
  <si>
    <t>Оснащение оборудованием образовательных организаций, реализующих программы дошкольного образования, в соответствии с требованиями федерального государственного образовательного стандарта дошкольного образования</t>
  </si>
  <si>
    <t>0110600000</t>
  </si>
  <si>
    <t>0110607350</t>
  </si>
  <si>
    <t>Приведение в нормативное состояние муниципальных образовательных учреждений, реализующих программы дошкольного образования (в том числе разработка ПСД)</t>
  </si>
  <si>
    <t>0190000000</t>
  </si>
  <si>
    <t>Подпрограмма "Обеспечение реализации муниципальной программы "Развитие системы образования Соликамского городского округа"</t>
  </si>
  <si>
    <t>0190100000</t>
  </si>
  <si>
    <t>0190102030</t>
  </si>
  <si>
    <t>Предоставление услуг присмотра и ухода в муниципальных дошкольных учреждениях</t>
  </si>
  <si>
    <t>0190200000</t>
  </si>
  <si>
    <t>Основное мероприятие "Реализация государственных полномочий и публичных обязательств в сфере образования"</t>
  </si>
  <si>
    <t>0190207230</t>
  </si>
  <si>
    <t>Обеспечение питанием детей с ограниченными возможностями здоровья, обучающихся в дошкольных и общеобразовательных учреждениях, и иных категорий детей</t>
  </si>
  <si>
    <t>019022Н020</t>
  </si>
  <si>
    <t>Единая субвенция на выполнение отдельных государственных полномочий в сфере образования</t>
  </si>
  <si>
    <t>0110200000</t>
  </si>
  <si>
    <t>Основное мероприятие "Повышение качества организационно-методических и социально-педагогических условий для развития муниципальной системы образования"</t>
  </si>
  <si>
    <t>0190102050</t>
  </si>
  <si>
    <t>Предоставление услуг в сфере общего образования</t>
  </si>
  <si>
    <t>0190253030</t>
  </si>
  <si>
    <t>Ежемесячное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</si>
  <si>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01902L3040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</si>
  <si>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</si>
  <si>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01902SН040</t>
  </si>
  <si>
    <t>0703</t>
  </si>
  <si>
    <t>Дополнительное образование детей</t>
  </si>
  <si>
    <t>0190102060</t>
  </si>
  <si>
    <t>Предоставление услуг по дополнительному образованию детей</t>
  </si>
  <si>
    <t>0707</t>
  </si>
  <si>
    <t>Молодежная политика</t>
  </si>
  <si>
    <t>0190207510</t>
  </si>
  <si>
    <t>Мероприятия по организации отдыха детей и их оздоровления</t>
  </si>
  <si>
    <t>019022С140</t>
  </si>
  <si>
    <t>Мероприятия по организации оздоровления и отдыха детей</t>
  </si>
  <si>
    <t>0110207110</t>
  </si>
  <si>
    <t>Выявление, сопровождение и поддержка одаренных детей</t>
  </si>
  <si>
    <t>0110207120</t>
  </si>
  <si>
    <t>Мероприятия по повышению профессиональной компетентности педагогических кадров</t>
  </si>
  <si>
    <t>0110220050</t>
  </si>
  <si>
    <t>Присуждение звания "Юное дарование"</t>
  </si>
  <si>
    <t>0190100040</t>
  </si>
  <si>
    <t>0190102080</t>
  </si>
  <si>
    <t>0310103320</t>
  </si>
  <si>
    <t>Предупреждение правонарушений несовершеннолетними</t>
  </si>
  <si>
    <t>0310200000</t>
  </si>
  <si>
    <t>Основное мероприятие "Формирование негативного отношения к употреблению наркотических средств и распространению ВИЧ-инфекции"</t>
  </si>
  <si>
    <t>0310209200</t>
  </si>
  <si>
    <t>Мероприятия по профилактике потребления психоактивных веществ и противодействию распространения ВИЧ-инфекции</t>
  </si>
  <si>
    <t>019022С170</t>
  </si>
  <si>
    <t>Предоставление мер социальной поддержки педагогическим работникам образовательных государственных и муниципальных организаций Пермского края, работающим и проживающим в сельской местности и поселках городского типа (рабочих поселках), по оплате жилого помещения и коммунальных услуг</t>
  </si>
  <si>
    <t>09201SС240</t>
  </si>
  <si>
    <t>631</t>
  </si>
  <si>
    <t>Управление культуры администрации Соликамского городского округа</t>
  </si>
  <si>
    <t>0220108400</t>
  </si>
  <si>
    <t>Популяризация внутреннего и въездного туризма, формирование положительного туристского имиджа</t>
  </si>
  <si>
    <t>0290000000</t>
  </si>
  <si>
    <t>Подпрограмма "Обеспечение реализации муниципальной программы "Развитие сферы культуры, туризма и молодежной политики Соликамского городского округа"</t>
  </si>
  <si>
    <t>0290100000</t>
  </si>
  <si>
    <t>0290102060</t>
  </si>
  <si>
    <t>0240000000</t>
  </si>
  <si>
    <t>Подпрограмма "Развитие молодежной политики в Соликамском городском округе"</t>
  </si>
  <si>
    <t>0240100000</t>
  </si>
  <si>
    <t>Основное мероприятие "Развитие условий для социального становления и самореализации молодежи на территории Соликамского городского округа"</t>
  </si>
  <si>
    <t>0240107700</t>
  </si>
  <si>
    <t>Мероприятия в сфере молодежной политики</t>
  </si>
  <si>
    <t>0290102070</t>
  </si>
  <si>
    <t>Предоставление услуг в сфере молодежной политики</t>
  </si>
  <si>
    <t>0801</t>
  </si>
  <si>
    <t>Культура</t>
  </si>
  <si>
    <t>0230000000</t>
  </si>
  <si>
    <t>Подпрограмма "Сохранение объектов культурного наследия в Соликамском городском округе"</t>
  </si>
  <si>
    <t>0230100000</t>
  </si>
  <si>
    <t>02301SК190</t>
  </si>
  <si>
    <t>0290102090</t>
  </si>
  <si>
    <t>Предоставление услуги по культурно-досуговой деятельности</t>
  </si>
  <si>
    <t>0290102100</t>
  </si>
  <si>
    <t>Публичный показ музейных предметов, музейных коллекций</t>
  </si>
  <si>
    <t>0290102110</t>
  </si>
  <si>
    <t>Библиотечное, библиографическое и информационное обслуживание пользователей библиотеки</t>
  </si>
  <si>
    <t>0290108110</t>
  </si>
  <si>
    <t>Приобретение периодической, научной, учебно-методической, справочно-информационной и художественной литературы для инвалидов по зрению</t>
  </si>
  <si>
    <t>0290108120</t>
  </si>
  <si>
    <t>Приобретение периодической, научной, учебно-методической, справочно-информационной и художественной литературы и подписка для пополнения фондов</t>
  </si>
  <si>
    <t>0210108610</t>
  </si>
  <si>
    <t>Организация досуга населения</t>
  </si>
  <si>
    <t>0210108620</t>
  </si>
  <si>
    <t>Поддержка профессионального мастерства, развитие народных промыслов и ремёсел</t>
  </si>
  <si>
    <t>0290100040</t>
  </si>
  <si>
    <t>0290102130</t>
  </si>
  <si>
    <t>Предоставление услуг прочими учреждениями культуры</t>
  </si>
  <si>
    <t>0310300000</t>
  </si>
  <si>
    <t>Основное мероприятие "Формирование негативного отношения к употреблению алкоголя"</t>
  </si>
  <si>
    <t>0310309210</t>
  </si>
  <si>
    <t>Мероприятия по профилактике потребления алкоголя</t>
  </si>
  <si>
    <t>0910000000</t>
  </si>
  <si>
    <t>Подпрограмма "Обеспечение жильем молодых семей в Соликамском городском округе"</t>
  </si>
  <si>
    <t>0910100000</t>
  </si>
  <si>
    <t>Основное мероприятие "Муниципальная поддержка молодых семей в решении жилищной проблемы"</t>
  </si>
  <si>
    <t>091012С020</t>
  </si>
  <si>
    <t>09101L4970</t>
  </si>
  <si>
    <t>633</t>
  </si>
  <si>
    <t>Комитет по физической культуре и спорту администрации Соликамского городского округа</t>
  </si>
  <si>
    <t>0690000000</t>
  </si>
  <si>
    <t>Подпрограмма "Обеспечение реализации муниципальной программы "Физическая культура и спорт Соликамского городского округа"</t>
  </si>
  <si>
    <t>0690100000</t>
  </si>
  <si>
    <t>0690102060</t>
  </si>
  <si>
    <t>0690102140</t>
  </si>
  <si>
    <t>0690107520</t>
  </si>
  <si>
    <t>Мероприятия по организации оздоровительной кампании детей и подростков</t>
  </si>
  <si>
    <t>0610200000</t>
  </si>
  <si>
    <t>Основное мероприятие "Развитие потребности в занятии физической культурой и массовым спортом"</t>
  </si>
  <si>
    <t>0610220070</t>
  </si>
  <si>
    <t>Стипендии главы городского округа - главы администрации Соликамского городского округа ведущим спортсменам</t>
  </si>
  <si>
    <t>0610109410</t>
  </si>
  <si>
    <t>Обеспечение населения спортивными сооружениями, исходя из нормативной потребности</t>
  </si>
  <si>
    <t>0610209400</t>
  </si>
  <si>
    <t>Мероприятия по физической культуре и спорту</t>
  </si>
  <si>
    <t>061P500000</t>
  </si>
  <si>
    <t>1103</t>
  </si>
  <si>
    <t>Спорт высших достижений</t>
  </si>
  <si>
    <t>061P550810</t>
  </si>
  <si>
    <t>1105</t>
  </si>
  <si>
    <t>Другие вопросы в области физической культуры и спорта</t>
  </si>
  <si>
    <t>0690100040</t>
  </si>
  <si>
    <t>670</t>
  </si>
  <si>
    <t>Финансовое управление администрации Соликамского городского округа</t>
  </si>
  <si>
    <t>1090200000</t>
  </si>
  <si>
    <t>Основное мероприятие "Обеспечение сбалансированности и устойчивости бюджета Соликамского городского округа. Повышение качества управления муниципальными финансами"</t>
  </si>
  <si>
    <t>1090200040</t>
  </si>
  <si>
    <t>109022Ц320</t>
  </si>
  <si>
    <t>Обслуживание лицевых счетов органов государственной власти Пермского края, государственных краевых учреждений органами местного самоуправления Пермского края</t>
  </si>
  <si>
    <t>1090300080</t>
  </si>
  <si>
    <t>9200000980</t>
  </si>
  <si>
    <t>9200000990</t>
  </si>
  <si>
    <t>Условные расходы бюджета</t>
  </si>
  <si>
    <t>тыс.руб.</t>
  </si>
  <si>
    <t>Вед</t>
  </si>
  <si>
    <t>Рз, ПР</t>
  </si>
  <si>
    <t>ЦСР</t>
  </si>
  <si>
    <t>ВР</t>
  </si>
  <si>
    <t>Наименование расходов</t>
  </si>
  <si>
    <t>2022 год</t>
  </si>
  <si>
    <t>2023 год</t>
  </si>
  <si>
    <t>2024 год</t>
  </si>
  <si>
    <t>Ведомственная структура расходов на 2022 год и плановый период 2023 и 2024 годов</t>
  </si>
  <si>
    <t>Приложение 4</t>
  </si>
  <si>
    <t>к решению Думы</t>
  </si>
  <si>
    <t>Соликамского городского округа</t>
  </si>
  <si>
    <t xml:space="preserve">от             № </t>
  </si>
  <si>
    <t>1</t>
  </si>
  <si>
    <t>2</t>
  </si>
  <si>
    <t>3</t>
  </si>
  <si>
    <t>4</t>
  </si>
  <si>
    <t>6</t>
  </si>
  <si>
    <t>7</t>
  </si>
  <si>
    <t>8</t>
  </si>
  <si>
    <t>ИТОГО РАСХОДОВ:</t>
  </si>
  <si>
    <t>Общегосударственные вопросы</t>
  </si>
  <si>
    <t>Образование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</si>
  <si>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</si>
  <si>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</si>
  <si>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</si>
  <si>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Снос расселенных жилых домов и нежилых зданий (сооружений), расположенных на территории муниципальных образований Пермского края (долевое участие местного бюджета)</t>
  </si>
  <si>
    <t>Мероприятия по расселению жилищного фонда, признанного аварийным после 01 января 2017 г. (долевое участие местного бюджета)</t>
  </si>
  <si>
    <t>Реализация муниципальной адресной программы Соликамского городского округа "Формирование современной городской среды на 2018-2024 годы" (долевое участие местного бюджета, без софинансирования из федерального бюджета)</t>
  </si>
  <si>
    <t>Охрана окружающей среды</t>
  </si>
  <si>
    <t xml:space="preserve">Культура, кинематография </t>
  </si>
  <si>
    <t xml:space="preserve">Выполнение работ по сохранению объектов культурного наследия, находящихся в собственности муниципальных образований (долевое участие местного бюджета) </t>
  </si>
  <si>
    <t>Социальная политика</t>
  </si>
  <si>
    <t>Физическая культура и спорт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</si>
  <si>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(долевое участие местного бюджета)</t>
  </si>
  <si>
    <t>Разработка проектов межевания территории и проведение комплексных кадастровых работ (долевое участие местного бюджета)</t>
  </si>
  <si>
    <t xml:space="preserve">Предоставление услуг в сфере физической культуры и спорта, реализация мероприятий Всероссийского комплекса ГТО  </t>
  </si>
  <si>
    <t>0100</t>
  </si>
  <si>
    <t>0700</t>
  </si>
  <si>
    <t>Глава городского округа - глава администрации Соликамского городского округа</t>
  </si>
  <si>
    <t>Софинансирование проектов инициативного бюджетирования  (долевое участие местного бюджета)</t>
  </si>
  <si>
    <t>0300</t>
  </si>
  <si>
    <t>Выплата материального стимулирования народным дружинникам за участие в охране общественного порядка  (долевое участие местного бюджета)</t>
  </si>
  <si>
    <t>0400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</si>
  <si>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(долевое участие местного бюджета)</t>
  </si>
  <si>
    <t>0500</t>
  </si>
  <si>
    <t>0600</t>
  </si>
  <si>
    <t>0800</t>
  </si>
  <si>
    <t>1000</t>
  </si>
  <si>
    <t>Реализация мероприятий, направленных на комплексное развитие сельских территорий (Улучшение жилищных условий граждан, проживающих на сельских территориях) (долевое участие местного бюджета)</t>
  </si>
  <si>
    <t>1100</t>
  </si>
  <si>
    <t>Обеспечение работников учреждений бюджетной сферы Пермского края путевками на санаторно-курортное лечение и оздоровление  (долевое участие местного бюджета)</t>
  </si>
  <si>
    <r>
      <t xml:space="preserve">Резервный фонд администрации </t>
    </r>
    <r>
      <rPr>
        <b/>
        <sz val="12"/>
        <rFont val="Times New Roman"/>
        <family val="1"/>
        <charset val="204"/>
      </rPr>
      <t xml:space="preserve">Соликамского городского округа  </t>
    </r>
  </si>
  <si>
    <t>Реализация мероприятий по предотвращению распространения и уничтожению борщевика Сосновского в муниципальных образованиях Пермского края (долевое участие местного бюджета)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</si>
  <si>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</si>
  <si>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Обеспечение работников учреждений бюджетной сферы Пермского края путевками на санаторно-курортное лечение и оздоровление  (долевое участие краевого бюджета)</t>
  </si>
  <si>
    <t xml:space="preserve">Выполнение работ по сохранению объектов культурного наследия, находящихся в собственности муниципальных образований (долевое участие краевого бюджета) </t>
  </si>
  <si>
    <t>Выплата материального стимулирования народным дружинникам за участие в охране общественного порядка  (долевое участие краевого бюджета)</t>
  </si>
  <si>
    <t>Реализация муниципальной адресной программы Соликамского городского округа "Формирование современной городской среды на 2018-2024 годы" (долевое участие краевого бюджета, без софинансирования из федерального бюджета)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</si>
  <si>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(долевое участие краевого бюджета)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</si>
  <si>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(долевое участие краевого бюджета)</t>
  </si>
  <si>
    <t>Реализация муниципальной адресной программы Соликамского городского округа "Формирование современной городской среды на 2018-2024 годы" (долевое участие краевого бюджета)</t>
  </si>
  <si>
    <t>Реализация мероприятий по предотвращению распространения и уничтожению борщевика Сосновского в муниципальных образованиях Пермского края (долевое участие краевого бюджета)</t>
  </si>
  <si>
    <t>Реализация мероприятий, направленных на комплексное развитие сельских территорий (Улучшение жилищных условий граждан, проживающих на сельских территориях) (долевое участие краевого бюджета)</t>
  </si>
  <si>
    <t>Мероприятия по расселению жилищного фонда, признанного аварийным после 01 января 2017 г. (долевое участие краевого бюджета)</t>
  </si>
  <si>
    <t>Снос расселенных жилых домов и нежилых зданий (сооружений), расположенных на территории муниципальных образований Пермского края (долевое участие краевого бюджета)</t>
  </si>
  <si>
    <t>Реализация мероприятий, направленных на комплексное развитие сельских территорий (Благоустройство сельских территорий) (долевое участие краевого бюджета)</t>
  </si>
  <si>
    <t>Строительство (реконструкция) стадионов, межшкольных стадионов, спортивных площадок и иных спортивных объектов (долевое участие местного бюджета)</t>
  </si>
  <si>
    <t>Разработка проектов межевания территории и проведение комплексных кадастровых работ (долевое участие краевого бюджета)</t>
  </si>
  <si>
    <t>Поддержка инновационных образовательных учреждений</t>
  </si>
  <si>
    <t>Предоставление  субсидий  бюджетным,  автономным  учреждениям и иным некоммерческим организациям</t>
  </si>
  <si>
    <t>0110107210</t>
  </si>
  <si>
    <t>Организация предоставления общедоступного и бесплатного дошкольного, начального общего, основного общего, среднего общего образования обучающимся с ограниченными возможностями здоровья в отдельных муниципальных общеобразовательных учреждениях, осуществляющих образовательную деятельность по адаптированным основным общеобразовательным программам, в муниципальных общеобразовательных учреждениях со специальным наименованием "специальные учебно-воспитательные учреждения для обучающихся с девиантным (общественно опасным) поведением" и муниципальных санаторных общеобразовательных учреждениях (долевое участие местного бюджета)</t>
  </si>
  <si>
    <t>Организация предоставления общедоступного и бесплатного дошкольного, начального общего, основного общего, среднего общего образования обучающимся с ограниченными возможностями здоровья в отдельных муниципальных общеобразовательных учреждениях, осуществляющих образовательную деятельность по адаптированным основным общеобразовательным программам, в муниципальных общеобразовательных учреждениях со специальным наименованием "специальные учебно-воспитательные учреждения для обучающихся с девиантным (общественно опасным) поведением" и муниципальных санаторных общеобразовательных учреждениях (долевое участие краевого бюджета)</t>
  </si>
  <si>
    <t xml:space="preserve">Обеспечение жильем молодых семей в Соликамском городском округе </t>
  </si>
  <si>
    <t>Основное мероприятие "Обеспечение земельных участков инфраструктурой"</t>
  </si>
  <si>
    <t>Разработка схем, проектирование и сооружение объектов  инженерной инфраструктуры</t>
  </si>
  <si>
    <t>Закупка товаров, работ и услуг для государственных (муниципальных) нужд</t>
  </si>
  <si>
    <t>0520200000</t>
  </si>
  <si>
    <t xml:space="preserve">0520205240 </t>
  </si>
  <si>
    <t>Реализация муниципальной адресной программы Соликамского городского округа "Формирование современной городской среды на 2018-2024 годы" (кроме долевого участия)</t>
  </si>
  <si>
    <t>0510305310</t>
  </si>
  <si>
    <t>Осуществление полномочий по регулированию тарифов на перевозки пассажиров и багажа автомобильным и городским электрическим транспортом на муниципальных маршрутах регулярных перевозок</t>
  </si>
  <si>
    <t>Подпрограмма "Благоустройство Соликамского городского округа"</t>
  </si>
  <si>
    <t>Основное мероприятие "Создание эффективной системы пожарной безопасности"</t>
  </si>
  <si>
    <t>Основное мероприятие "Ремонт и капитальный ремонт автомобильных дорог, транзитных объектов (транзитных мостов) и систем водоотвода"</t>
  </si>
  <si>
    <t>Реализация мероприятий, направленных на комплексное развитие сельских территорий (Благоустройство сельских территорий) (долевое участие местного бюджета)</t>
  </si>
  <si>
    <t>Реализация муниципальной адресной программы Соликамского городского округа "Формирование современной городской среды на 2018-2024 годы" (долевое участие местного бюджета)</t>
  </si>
  <si>
    <t>Основное мероприятие "Сохранение и популяризация объектов культурного наследия"</t>
  </si>
  <si>
    <t>Основное мероприятие "Реализация федерального проекта "Спорт - норма жизни"</t>
  </si>
  <si>
    <t xml:space="preserve"> МБ</t>
  </si>
  <si>
    <t>МБТ</t>
  </si>
  <si>
    <t>итого</t>
  </si>
  <si>
    <t>Расходы на увеличение фонда оплаты труда работников ОМСУ и муниципальных учреждений и на содержание вновь введенных в эксплуатацию муниципальных объектов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</si>
  <si>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видов расходов классификации расходов бюджета на 2022 год и плановый период 2023 и 2024 годов</t>
  </si>
  <si>
    <t>5</t>
  </si>
  <si>
    <t>Основное мероприятие "Усиление роли сферы культуры в повышении качества жизни горожан"</t>
  </si>
  <si>
    <t>Основное мероприятие "Сохранение и популяризация объектов культурного наследия "</t>
  </si>
  <si>
    <t>Подпрограмма "Благоустройство Соликамского городского округа "</t>
  </si>
  <si>
    <t>Реализация мероприятий, направленных на комплексное развитие сельских территорий (Благоустройство сельских территорий) (долевое участие местного бюджета</t>
  </si>
  <si>
    <t>Реализация муниципальной адресной программы Соликамского городского округа "Формирование современной городской среды на 2018-2024 годы" (долевое участие местного бюджета))</t>
  </si>
  <si>
    <t>Основное мероприятие "Ремонт и капитальный ремонт автомобильных дорог, транзитных объектов (транзитных мостов) и систем водоотвода "</t>
  </si>
  <si>
    <t>Осуществление полномочий по регулированию тарифов на перевозки пассажиров и багажа автомобильным и городским электрическим транспортом на муниципальных маршрутах регулярных перевозок_</t>
  </si>
  <si>
    <t xml:space="preserve"> итого по муниципальным программам </t>
  </si>
  <si>
    <t xml:space="preserve">итого по непрограммным направлениям деятельности  </t>
  </si>
  <si>
    <t>Формирование имиджа и бренда Соликамского городского округа</t>
  </si>
  <si>
    <r>
      <t>Пенсии за выслугу лет лицам, замещавшим должности муниципальной службы и лицам, замещавшим муниципальные должности</t>
    </r>
    <r>
      <rPr>
        <b/>
        <sz val="12"/>
        <color rgb="FFC00000"/>
        <rFont val="Times New Roman"/>
        <family val="1"/>
        <charset val="204"/>
      </rPr>
      <t xml:space="preserve"> </t>
    </r>
  </si>
  <si>
    <t xml:space="preserve">Пенсии за выслугу лет лицам, замещавшим должности муниципальной службы и лицам, замещавшим муниципальные должности </t>
  </si>
  <si>
    <t>Мероприятия по улучшению санитарного состояния территории Соликамского городского округа</t>
  </si>
  <si>
    <t xml:space="preserve">от           № </t>
  </si>
  <si>
    <t>тыс. руб.</t>
  </si>
  <si>
    <t>код группы, подгруппы, статьи и вида источников</t>
  </si>
  <si>
    <t xml:space="preserve">наименование  </t>
  </si>
  <si>
    <t>01 05 02 01 04 0000 610</t>
  </si>
  <si>
    <t>итого источников внутреннего финансирования дефицита бюджета</t>
  </si>
  <si>
    <t>доходы</t>
  </si>
  <si>
    <t>расходы</t>
  </si>
  <si>
    <t>Дефицит</t>
  </si>
  <si>
    <t>Источники внутреннего финансирования дефицита бюджета на 2022 год и плановый период 2023 и 2024 годов</t>
  </si>
  <si>
    <t xml:space="preserve"> </t>
  </si>
  <si>
    <t>№ п/п</t>
  </si>
  <si>
    <t>перечень внутренних заимствований</t>
  </si>
  <si>
    <t>1.</t>
  </si>
  <si>
    <t>Бюджетные кредиты, привлеченные в бюджет Соликамского городского округа из  бюджета Пермского края,  в валюте Российской Федерации</t>
  </si>
  <si>
    <t xml:space="preserve">задолженность на начало финансового года </t>
  </si>
  <si>
    <t>привлечение средств в финансовом году</t>
  </si>
  <si>
    <t>погашение основной суммы задолженности в финансовом  году</t>
  </si>
  <si>
    <t>задолженность на 01.01.2023</t>
  </si>
  <si>
    <t>задолженность на 01.01.2024</t>
  </si>
  <si>
    <t xml:space="preserve">2. </t>
  </si>
  <si>
    <t>Кредиты кредитных организаций, привлеченные в бюджет Соликамского городского округа,  в валюте Российской Федерации</t>
  </si>
  <si>
    <t xml:space="preserve">муниципальные гарантии   Соликамского городского округа </t>
  </si>
  <si>
    <t>Объем муниципального долга Соликамского городского округа по предоставленным муниципальным гарантиям:</t>
  </si>
  <si>
    <t>1.1.</t>
  </si>
  <si>
    <t>Остаток задолженности по предоставленным муниципальным гарантиям Соликамского городского округа  в прошлые годы</t>
  </si>
  <si>
    <t>1.2.</t>
  </si>
  <si>
    <t xml:space="preserve">Предоставление муниципальных гарантий Соликамского городского округа в очередном финансовом году </t>
  </si>
  <si>
    <t>1.3.</t>
  </si>
  <si>
    <t xml:space="preserve">Возникновение обязательств в очередном финансовом году в соответствии с договорами и соглашениями о предоставлении муниципальных гарантий Соликамского городского округа </t>
  </si>
  <si>
    <t>1.4.</t>
  </si>
  <si>
    <t xml:space="preserve">Исполнение принципалами обязательств в очередном финансовом году в соответствии с договорами и соглашениями о предоставлении муниципальных гарантий Соликамского городского округа </t>
  </si>
  <si>
    <t>1.5.</t>
  </si>
  <si>
    <t>Объем муниципального долга Соликамского городского округа  по предоставленным муниципальным гарантиям  на 01 января года, следующего за очередным финансовым годом</t>
  </si>
  <si>
    <t>2.</t>
  </si>
  <si>
    <t>Объем бюджетных ассигнований, предусмотренный на исполнение гарантий по возможным гарантийным случаям</t>
  </si>
  <si>
    <t>3.</t>
  </si>
  <si>
    <t>Право регрессного требования</t>
  </si>
  <si>
    <t>Программа муниципальных внутренних заимствований на 2022 год и плановый период 2023 и 2024 годов</t>
  </si>
  <si>
    <t>задолженность на 01.01.2025</t>
  </si>
  <si>
    <t>Программа муниципальных гарантий на 2022 год и плановый период 2023 и 2024 годов</t>
  </si>
  <si>
    <t>Распределение общего объема межбюджетных трансфертов, получаемых в бюджет Соликамского городского округа, на 2022 год и плановый период 2023 и 2024 годов</t>
  </si>
  <si>
    <t xml:space="preserve">Наименование </t>
  </si>
  <si>
    <t xml:space="preserve">2022 год   </t>
  </si>
  <si>
    <t xml:space="preserve">2023 год               </t>
  </si>
  <si>
    <t xml:space="preserve">2024 год   </t>
  </si>
  <si>
    <t>1.1. Межбюджетные трансферты, получаемые в бюджет Соликамского городского округа</t>
  </si>
  <si>
    <t xml:space="preserve">Дотации на выравнивание бюджетной обеспеченности муниципальных районов, муниципальных округов, городских округов Пермского края </t>
  </si>
  <si>
    <t xml:space="preserve">Дотации на сбалансированность бюджетов муниципальных районов, муниципальных округов, городских округов Пермского края </t>
  </si>
  <si>
    <t>Иные дотации, передаваемые бюджетам муниципальных образований на стимулирование муниципальных образований к росту доходов</t>
  </si>
  <si>
    <t>1.2. Средства, получаемые на выполнение государственных полномочий  Российской Федерации</t>
  </si>
  <si>
    <t>1.3. Средства, получаемые на выполнение государственных полномочий субъекта Российской Федерации</t>
  </si>
  <si>
    <t>Содержание жилых помещений специализированного жилищного фонда для детей-сирот, детей, оставшихся без попечения родителей, лиц из их числа</t>
  </si>
  <si>
    <t>Обеспечение хранения, комплектования, учета и использования архивных документов государственной части документов Архивного фонда Пермского края</t>
  </si>
  <si>
    <t>1.4. Полномочия Соликамского городского округа с долевым финансированием</t>
  </si>
  <si>
    <t>Организация предоставления общедоступного и бесплатного дошкольного, начального общего, основного общего, среднего общего образования обучающимся с ограниченными возможностями здоровья в отдельных муниципальных общеобразовательных учреждениях, осуществляющих образовательную деятельность по адаптированным основным общеобразовательным программам, в муниципальных общеобразовательных учреждениях со специальным наименованием "специальное учебно-воспитательное учреждение" и муниципальных санаторных общеобразовательных учреждениях</t>
  </si>
  <si>
    <t>Обеспечение жильем молодых семей</t>
  </si>
  <si>
    <t>Обеспечение работников учреждений бюджетной сферы Пермского края путевками на санаторно-курортное лечение и оздоровление</t>
  </si>
  <si>
    <t>Выполнение работ по сохранению объектов культурного наследия, находящихся в собственности муниципальных образований</t>
  </si>
  <si>
    <t>Оснащение объектов спортивной инфраструктуры спортивно-технологическим оборудованием</t>
  </si>
  <si>
    <t>Выплата материального стимулирования народным дружинникам за участие в охране общественного порядка</t>
  </si>
  <si>
    <t>Разработка проектов межевания территории и проведение комплексных кадастровых работ</t>
  </si>
  <si>
    <t>Реализация мероприятий по предотвращению распространения и уничтожению борщевика Сосновского в муниципальных образованиях Пермского края</t>
  </si>
  <si>
    <t>Реализация мероприятий, направленных на комплексное развитие сельских территорий (улучшение жилищных условий граждан, проживающих на сельских территориях)</t>
  </si>
  <si>
    <t>Реализация мероприятий, направленных на комплексное развитие сельских территорий (Благоустройство сельских территорий)</t>
  </si>
  <si>
    <t>Мероприятия по расселению жилищного фонда на территории Пермского края, признанного аварийным после 1 января 2017 г.</t>
  </si>
  <si>
    <t>Обеспечение устойчивого сокращения непригодного для проживания жилого фонда</t>
  </si>
  <si>
    <t>Реализация мероприятий по обеспечению устойчивого сокращения непригодного для проживания жилого фонда</t>
  </si>
  <si>
    <t>Поддержка муниципальных программ формирования современной городской среды (расходы, не софинансируемые из федерального бюджета)</t>
  </si>
  <si>
    <t>Реализация программ формирования современной городской среды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</si>
  <si>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</si>
  <si>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</t>
  </si>
  <si>
    <t>Снос расселенных жилых домов и нежилых зданий (сооружений), расположенных на территории муниципальных образований Пермского края</t>
  </si>
  <si>
    <t>Итого</t>
  </si>
  <si>
    <t>без дотации</t>
  </si>
  <si>
    <t>Образование комиссий по делам несовершеннолетних и защита их прав и организация их деятельности</t>
  </si>
  <si>
    <t>Государственная поддержка спортивных организаций, осуществляющих подготовку спортивного резерва для спортивных сборных команд, в том числе спортивных сборных команд РФ (долевое участие местного бюджета)</t>
  </si>
  <si>
    <t>Приложение 1</t>
  </si>
  <si>
    <t>к решению Думы Соликамского</t>
  </si>
  <si>
    <t>городского округа</t>
  </si>
  <si>
    <t>Распределение доходов  бюджета по кодам поступлений в бюджет  (группам, подгруппам, статьям, подстатьям и элементам классификации доходов бюджета)                                                                        на 2022 год и плановый период 2023 и 2024 годов</t>
  </si>
  <si>
    <t xml:space="preserve"> Коды поступлений                            в бюджет</t>
  </si>
  <si>
    <t xml:space="preserve"> Наименование групп, подгрупп, статей, подстатей и элементов классификации доходов </t>
  </si>
  <si>
    <t xml:space="preserve"> 1 00 00000 00 0000 000</t>
  </si>
  <si>
    <t>НАЛОГОВЫЕ И НЕНАЛОГОВЫЕ ДОХОДЫ</t>
  </si>
  <si>
    <t xml:space="preserve"> 1 01 00000 00 0000 000</t>
  </si>
  <si>
    <t>НАЛОГИ НА ПРИБЫЛЬ, ДОХОДЫ</t>
  </si>
  <si>
    <t xml:space="preserve"> 1 01 02000 01 0000 110</t>
  </si>
  <si>
    <t>Налог на доходы физических лиц</t>
  </si>
  <si>
    <t xml:space="preserve"> 1 03 00000 00 0000 000</t>
  </si>
  <si>
    <t>НАЛОГИ НА ТОВАРЫ (РАБОТЫ, УСЛУГИ), РЕАЛИЗУЕМЫЕ НА ТЕРРИТОРИИ РОССИЙСКОЙ ФЕДЕРАЦИИ</t>
  </si>
  <si>
    <t xml:space="preserve"> 1 03 02000 01 0000 110</t>
  </si>
  <si>
    <t>Акцизы по подакцизным товарам (продукции), производимым на территории Российской Федерации</t>
  </si>
  <si>
    <t xml:space="preserve"> 1 05 00000 00 0000 000</t>
  </si>
  <si>
    <t>НАЛОГИ НА СОВОКУПНЫЙ ДОХОД</t>
  </si>
  <si>
    <t>1 05 03000 01 0000 110</t>
  </si>
  <si>
    <t>Единый сельскохозяйственный налог</t>
  </si>
  <si>
    <t xml:space="preserve"> 1 05 04000 02 0000 110</t>
  </si>
  <si>
    <t>Налог, взимаемый в связи с применением патентной системы налогообложения</t>
  </si>
  <si>
    <t xml:space="preserve"> 1 06 00000 00 0000 000</t>
  </si>
  <si>
    <t>НАЛОГИ НА ИМУЩЕСТВО</t>
  </si>
  <si>
    <t xml:space="preserve"> 1 06 01000 00 0000 110</t>
  </si>
  <si>
    <t>Налог на имущество физических лиц</t>
  </si>
  <si>
    <t xml:space="preserve"> 1 06 04000 02 0000 110</t>
  </si>
  <si>
    <t>Транспортный налог</t>
  </si>
  <si>
    <t xml:space="preserve"> 1 06 06000 00 0000 110</t>
  </si>
  <si>
    <t>Земельный налог</t>
  </si>
  <si>
    <t xml:space="preserve"> 1 08 00000 00 0000 000</t>
  </si>
  <si>
    <t>ГОСУДАРСТВЕННАЯ ПОШЛИНА</t>
  </si>
  <si>
    <t xml:space="preserve"> 1 08 03000 01 0000 110</t>
  </si>
  <si>
    <t xml:space="preserve">Государственная пошлина по делам, рассматриваемым в судах общей юрисдикции, мировыми судьями </t>
  </si>
  <si>
    <t xml:space="preserve"> 1 08 07150 01 0000 110</t>
  </si>
  <si>
    <t>Государственная пошлина за выдачу разрешения на установку  рекламной конструкции</t>
  </si>
  <si>
    <t xml:space="preserve"> 1 08 07173 01 0000 110</t>
  </si>
  <si>
    <t xml:space="preserve"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 в бюджеты городских округов </t>
  </si>
  <si>
    <t xml:space="preserve"> 1 11 00000 00 0000 000</t>
  </si>
  <si>
    <t>ДОХОДЫ ОТ ИСПОЛЬЗОВАНИЯ ИМУЩЕСТВА, НАХОДЯЩЕГОСЯ В ГОСУДАРСТВЕННОЙ И МУНИЦИПАЛЬНОЙ СОБСТВЕННОСТИ</t>
  </si>
  <si>
    <t xml:space="preserve"> 1 11 05012 04 0000 120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</si>
  <si>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</si>
  <si>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 xml:space="preserve"> 1 11 05024  04 0000 120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</si>
  <si>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</si>
  <si>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 xml:space="preserve"> 1 11 05074 04 0000 120</t>
  </si>
  <si>
    <t>Доходы от сдачи в аренду имущества, составляющего казну городских округов ( за исключением земельных участков)</t>
  </si>
  <si>
    <t>1 11 05312 04 0000 120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</si>
  <si>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</si>
  <si>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 xml:space="preserve"> 1 11 07014 04 0000 120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</si>
  <si>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</si>
  <si>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 xml:space="preserve"> 1 11 09044 04 0000 120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</si>
  <si>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</si>
  <si>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1 12 00000 00 0000 000 </t>
  </si>
  <si>
    <t>ПЛАТЕЖИ ПРИ ПОЛЬЗОВАНИИ ПРИРОДНЫМИ РЕСУРСАМИ</t>
  </si>
  <si>
    <t xml:space="preserve"> 1 12 01000 01 0000 120</t>
  </si>
  <si>
    <t>Плата за негативное воздействие на окружающую среду</t>
  </si>
  <si>
    <t xml:space="preserve"> 1 12 04000 00 0000 120</t>
  </si>
  <si>
    <t>Плата за использование лесов</t>
  </si>
  <si>
    <t xml:space="preserve"> 1 13 00000 00 0000 000</t>
  </si>
  <si>
    <t>ДОХОДЫ ОТ ОКАЗАНИЯ ПЛАТНЫХ УСЛУГ (РАБОТ) И КОМПЕНСАЦИИ ЗАТРАТ ГОСУДАРСТВА</t>
  </si>
  <si>
    <t>1 13 01994 04 0000 130</t>
  </si>
  <si>
    <t xml:space="preserve">Прочие доходы от оказания платных услуг (работ) получателями средств бюджетов городских округов </t>
  </si>
  <si>
    <t xml:space="preserve"> 1 13 02994 04 0000 130</t>
  </si>
  <si>
    <t>Прочие доходы от компенсации затрат бюджетов городских округов</t>
  </si>
  <si>
    <t xml:space="preserve"> 1 14 00000 00 0000 000</t>
  </si>
  <si>
    <t>ДОХОДЫ ОТ ПРОДАЖИ МАТЕРИАЛЬНЫХ И НЕМАТЕРИАЛЬНЫХ АКТИВОВ</t>
  </si>
  <si>
    <t xml:space="preserve"> 1 14 02000 00 0000 000</t>
  </si>
  <si>
    <t>Доходы от реализации имущества, находящегося в государственной и муниципальной собственности (за   исключением    движимого имущества    бюджетных    и    автономных   учреждений,   а   также   имущества   государственных   и   муниципальных    унитарных  предприятий, в том числе казенных)</t>
  </si>
  <si>
    <t xml:space="preserve"> 1 14 06012 04 0000 430</t>
  </si>
  <si>
    <t xml:space="preserve">Доходы от продажи земельных участков, государственная собственность на которые не разграничена и которые расположены в границах городских округов </t>
  </si>
  <si>
    <t>1 14 06312 04 0000 430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</si>
  <si>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</si>
  <si>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 xml:space="preserve"> 1 16 00000 00 0000 000</t>
  </si>
  <si>
    <t>ШТРАФЫ, САНКЦИИ, ВОЗМЕЩЕНИЕ УЩЕРБА</t>
  </si>
  <si>
    <t xml:space="preserve"> 1 17 00000 00 0000 000</t>
  </si>
  <si>
    <t>ПРОЧИЕ НЕНАЛОГОВЫЕ ДОХОДЫ</t>
  </si>
  <si>
    <t xml:space="preserve"> 1 17 05040 04 0000 180</t>
  </si>
  <si>
    <t>Прочие неналоговые доходы бюджетов городских округов</t>
  </si>
  <si>
    <t>2 00 00000 00 0000 000</t>
  </si>
  <si>
    <t xml:space="preserve">БЕЗВОЗМЕЗДНЫЕ ПОСТУПЛЕНИЯ </t>
  </si>
  <si>
    <t>2 02 00000 00 0000 000</t>
  </si>
  <si>
    <t>БЕЗВОЗМЕЗДНЫЕ ПОСТУПЛЕНИЯ ОТ ДРУГИХ БЮДЖЕТОВ БЮДЖЕТНОЙ СИСТЕМЫ РОССИЙСКОЙ ФЕДЕРАЦИИ</t>
  </si>
  <si>
    <t xml:space="preserve"> 2 02 10000 00 0000 150</t>
  </si>
  <si>
    <t xml:space="preserve">Дотации бюджетам  бюджетной системы  Российской Федерации </t>
  </si>
  <si>
    <t xml:space="preserve"> 2 02 20000 00 0000 150</t>
  </si>
  <si>
    <t>Субсидии бюджетам  бюджетной системы  Российской Федерации  (межбюджетные субсидии)</t>
  </si>
  <si>
    <t xml:space="preserve"> 2 02 30000 00 0000 150</t>
  </si>
  <si>
    <t xml:space="preserve">Субвенции бюджетам бюджетной системы Российской Федерации </t>
  </si>
  <si>
    <t>2 02 40000 00 0000 150</t>
  </si>
  <si>
    <t>Иные межбюджетные трансферты</t>
  </si>
  <si>
    <t>ИТОГО ДОХОДОВ</t>
  </si>
  <si>
    <t>Увеличение прочих остатков денежных средств бюджетов городских округов</t>
  </si>
  <si>
    <t>01 05 02 01 04 0000 510</t>
  </si>
  <si>
    <t>Уменьшение прочих остатков денежных средств бюджетов городских округов</t>
  </si>
  <si>
    <t>0840101310</t>
  </si>
  <si>
    <t xml:space="preserve">Развитие общественных инициатив, поддержка социально ориентированных некоммерческих организаций </t>
  </si>
  <si>
    <t>Основное мероприятие "Создание условий для повышения конкурентоспособности туристского рынка Соликамского городского округа"</t>
  </si>
  <si>
    <t>Обеспечение мероприятий по содержанию и ремонту жилищного фонда</t>
  </si>
  <si>
    <t>09202L0820</t>
  </si>
  <si>
    <t>в том числе:</t>
  </si>
  <si>
    <t>"Строительство универсальной спортивной площадки с искусственным покрытием (межшкольный стадион) по адресу: ул. Набережная, д. 169 в г.Соликамске Пермского края"</t>
  </si>
  <si>
    <t>Реализация государственной программы "Комплексное развитие сельских территорий"</t>
  </si>
  <si>
    <t>Обеспечение жильем молодых семей в Соликамском городском округе (долевое участие местного бюджета)</t>
  </si>
  <si>
    <t>Обеспечение жильем молодых семей в Соликамском городском округе (долевое участие федерального бюджета)</t>
  </si>
  <si>
    <t>Обеспечение жильем молодых семей в Соликамском городском округе (долевое участие краевого бюджета)</t>
  </si>
  <si>
    <t>Государственная поддержка спортивных организаций, осуществляющих подготовку спортивного резерва для спортивных сборных команд, в том числе спортивных сборных команд РФ (долевое участие федерального и краевого бюджета)</t>
  </si>
  <si>
    <t>Основное мероприятие "Реализация регионального проекта "Формирование комфортной городской среды"</t>
  </si>
  <si>
    <t>0920120120</t>
  </si>
  <si>
    <t>Единовременные денежные выплаты многодетным семьям, состоящим на учете по месту жительства в Соликамском городском округе, взамен предоставления земельного участка в собственность бесплатно</t>
  </si>
  <si>
    <t>Реализация муниципальной адресной программы Соликамского городского округа "Формирование современной городской среды на 2018-2024 годы" (долевое участие федерального бюджета)</t>
  </si>
  <si>
    <t>Приложение 2</t>
  </si>
  <si>
    <t>Приложение 3</t>
  </si>
  <si>
    <t>Приложение 5</t>
  </si>
  <si>
    <t>Приложение 6</t>
  </si>
  <si>
    <t>Приложение 7</t>
  </si>
  <si>
    <t>Обеспечение мероприятий по расселению граждан из аварийного жилищного фонда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</si>
</sst>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_р_._-;\-* #,##0.00_р_._-;_-* &quot;-&quot;??_р_._-;_-@_-"/>
    <numFmt numFmtId="165" formatCode="dd/mm/yyyy\ hh:mm"/>
    <numFmt numFmtId="166" formatCode="?"/>
    <numFmt numFmtId="167" formatCode="#,##0.0"/>
    <numFmt numFmtId="168" formatCode="0.0"/>
    <numFmt numFmtId="169" formatCode="#,##0.000"/>
    <numFmt numFmtId="170" formatCode="#,##0.0_ ;\-#,##0.0\ "/>
    <numFmt numFmtId="171" formatCode="#,##0.00000"/>
    <numFmt numFmtId="172" formatCode="0.0%"/>
  </numFmts>
  <fonts count="32" x14ac:knownFonts="1">
    <font>
      <sz val="10"/>
      <name val="Arial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2"/>
      <color rgb="FF0000FF"/>
      <name val="Times New Roman"/>
      <family val="1"/>
      <charset val="204"/>
    </font>
    <font>
      <sz val="10"/>
      <color rgb="FF0000FF"/>
      <name val="Arial"/>
      <family val="2"/>
      <charset val="204"/>
    </font>
    <font>
      <sz val="12"/>
      <color rgb="FF0000FF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b/>
      <i/>
      <sz val="10"/>
      <color rgb="FFC00000"/>
      <name val="Arial"/>
      <family val="2"/>
      <charset val="204"/>
    </font>
    <font>
      <sz val="10"/>
      <color rgb="FFFF0000"/>
      <name val="Arial"/>
      <family val="2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C0000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 Cyr"/>
      <charset val="204"/>
    </font>
    <font>
      <sz val="11"/>
      <color rgb="FFFF0000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0"/>
      <name val="Arial"/>
    </font>
    <font>
      <i/>
      <sz val="12"/>
      <color rgb="FFFF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3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3" fillId="0" borderId="0"/>
    <xf numFmtId="164" fontId="6" fillId="0" borderId="0" applyFont="0" applyFill="0" applyBorder="0" applyAlignment="0" applyProtection="0"/>
    <xf numFmtId="0" fontId="3" fillId="0" borderId="0"/>
    <xf numFmtId="9" fontId="29" fillId="0" borderId="0" applyFont="0" applyFill="0" applyBorder="0" applyAlignment="0" applyProtection="0"/>
  </cellStyleXfs>
  <cellXfs count="256">
    <xf numFmtId="0" fontId="0" fillId="0" borderId="0" xfId="0"/>
    <xf numFmtId="49" fontId="1" fillId="0" borderId="1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4" fontId="1" fillId="0" borderId="1" xfId="0" applyNumberFormat="1" applyFont="1" applyBorder="1" applyAlignment="1" applyProtection="1">
      <alignment horizontal="right"/>
    </xf>
    <xf numFmtId="0" fontId="2" fillId="0" borderId="0" xfId="0" applyFont="1" applyBorder="1" applyAlignment="1" applyProtection="1"/>
    <xf numFmtId="0" fontId="2" fillId="0" borderId="0" xfId="0" applyFont="1"/>
    <xf numFmtId="0" fontId="1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wrapText="1"/>
    </xf>
    <xf numFmtId="49" fontId="4" fillId="0" borderId="2" xfId="1" applyNumberFormat="1" applyFont="1" applyFill="1" applyBorder="1" applyAlignment="1">
      <alignment horizontal="center" vertical="top"/>
    </xf>
    <xf numFmtId="49" fontId="4" fillId="0" borderId="1" xfId="1" applyNumberFormat="1" applyFont="1" applyFill="1" applyBorder="1" applyAlignment="1">
      <alignment horizontal="center" vertical="top"/>
    </xf>
    <xf numFmtId="0" fontId="5" fillId="0" borderId="0" xfId="0" applyFont="1"/>
    <xf numFmtId="0" fontId="2" fillId="0" borderId="0" xfId="2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4" fontId="0" fillId="0" borderId="0" xfId="0" applyNumberFormat="1"/>
    <xf numFmtId="49" fontId="1" fillId="2" borderId="1" xfId="0" applyNumberFormat="1" applyFont="1" applyFill="1" applyBorder="1" applyAlignment="1" applyProtection="1">
      <alignment horizontal="center" vertical="center" wrapText="1"/>
    </xf>
    <xf numFmtId="167" fontId="1" fillId="2" borderId="1" xfId="0" applyNumberFormat="1" applyFont="1" applyFill="1" applyBorder="1" applyAlignment="1" applyProtection="1">
      <alignment horizontal="right" vertical="center" wrapText="1"/>
    </xf>
    <xf numFmtId="167" fontId="1" fillId="0" borderId="1" xfId="0" applyNumberFormat="1" applyFont="1" applyBorder="1" applyAlignment="1" applyProtection="1">
      <alignment horizontal="right" vertical="center" wrapText="1"/>
    </xf>
    <xf numFmtId="167" fontId="2" fillId="0" borderId="1" xfId="0" applyNumberFormat="1" applyFont="1" applyBorder="1" applyAlignment="1" applyProtection="1">
      <alignment horizontal="right" vertical="center" wrapText="1"/>
    </xf>
    <xf numFmtId="167" fontId="1" fillId="0" borderId="1" xfId="0" applyNumberFormat="1" applyFont="1" applyFill="1" applyBorder="1" applyAlignment="1" applyProtection="1">
      <alignment horizontal="right" vertical="center" wrapText="1"/>
    </xf>
    <xf numFmtId="167" fontId="1" fillId="0" borderId="1" xfId="0" applyNumberFormat="1" applyFont="1" applyBorder="1" applyAlignment="1" applyProtection="1">
      <alignment horizontal="right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3" fillId="0" borderId="0" xfId="0" applyFont="1"/>
    <xf numFmtId="49" fontId="8" fillId="0" borderId="1" xfId="0" applyNumberFormat="1" applyFont="1" applyBorder="1" applyAlignment="1" applyProtection="1">
      <alignment horizontal="center" vertical="center" wrapText="1"/>
    </xf>
    <xf numFmtId="167" fontId="8" fillId="0" borderId="1" xfId="0" applyNumberFormat="1" applyFont="1" applyBorder="1" applyAlignment="1" applyProtection="1">
      <alignment horizontal="right" vertical="center" wrapText="1"/>
    </xf>
    <xf numFmtId="0" fontId="9" fillId="0" borderId="0" xfId="0" applyFont="1"/>
    <xf numFmtId="49" fontId="10" fillId="0" borderId="1" xfId="0" applyNumberFormat="1" applyFont="1" applyBorder="1" applyAlignment="1" applyProtection="1">
      <alignment horizontal="center" vertical="center" wrapText="1"/>
    </xf>
    <xf numFmtId="167" fontId="10" fillId="0" borderId="1" xfId="0" applyNumberFormat="1" applyFont="1" applyBorder="1" applyAlignment="1" applyProtection="1">
      <alignment horizontal="right" vertical="center" wrapText="1"/>
    </xf>
    <xf numFmtId="167" fontId="10" fillId="0" borderId="1" xfId="0" applyNumberFormat="1" applyFont="1" applyFill="1" applyBorder="1" applyAlignment="1" applyProtection="1">
      <alignment horizontal="right" vertical="center" wrapText="1"/>
    </xf>
    <xf numFmtId="49" fontId="4" fillId="0" borderId="2" xfId="1" applyNumberFormat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/>
    </xf>
    <xf numFmtId="49" fontId="12" fillId="0" borderId="1" xfId="0" applyNumberFormat="1" applyFont="1" applyBorder="1" applyAlignment="1" applyProtection="1">
      <alignment horizontal="center" vertical="center" wrapText="1"/>
    </xf>
    <xf numFmtId="167" fontId="12" fillId="0" borderId="1" xfId="0" applyNumberFormat="1" applyFont="1" applyBorder="1" applyAlignment="1" applyProtection="1">
      <alignment horizontal="right" vertical="center" wrapText="1"/>
    </xf>
    <xf numFmtId="0" fontId="11" fillId="0" borderId="0" xfId="0" applyFont="1"/>
    <xf numFmtId="49" fontId="13" fillId="0" borderId="1" xfId="0" applyNumberFormat="1" applyFont="1" applyBorder="1" applyAlignment="1" applyProtection="1">
      <alignment horizontal="center" vertical="center" wrapText="1"/>
    </xf>
    <xf numFmtId="167" fontId="13" fillId="0" borderId="1" xfId="0" applyNumberFormat="1" applyFont="1" applyBorder="1" applyAlignment="1" applyProtection="1">
      <alignment horizontal="right" vertical="center" wrapText="1"/>
    </xf>
    <xf numFmtId="167" fontId="0" fillId="0" borderId="0" xfId="0" applyNumberFormat="1"/>
    <xf numFmtId="167" fontId="2" fillId="0" borderId="1" xfId="0" applyNumberFormat="1" applyFont="1" applyFill="1" applyBorder="1" applyAlignment="1" applyProtection="1">
      <alignment horizontal="righ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0" fillId="0" borderId="6" xfId="0" applyNumberFormat="1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center" vertical="center" wrapText="1"/>
    </xf>
    <xf numFmtId="167" fontId="3" fillId="0" borderId="0" xfId="0" applyNumberFormat="1" applyFont="1"/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justify"/>
    </xf>
    <xf numFmtId="0" fontId="1" fillId="0" borderId="0" xfId="0" applyFont="1" applyBorder="1" applyAlignment="1" applyProtection="1">
      <alignment horizontal="justify"/>
    </xf>
    <xf numFmtId="165" fontId="1" fillId="0" borderId="0" xfId="0" applyNumberFormat="1" applyFont="1" applyBorder="1" applyAlignment="1" applyProtection="1">
      <alignment horizontal="justify"/>
    </xf>
    <xf numFmtId="0" fontId="2" fillId="0" borderId="0" xfId="0" applyFont="1" applyAlignment="1">
      <alignment horizontal="justify"/>
    </xf>
    <xf numFmtId="0" fontId="2" fillId="0" borderId="0" xfId="0" applyFont="1" applyBorder="1" applyAlignment="1" applyProtection="1">
      <alignment horizontal="justify" wrapText="1"/>
    </xf>
    <xf numFmtId="0" fontId="4" fillId="0" borderId="2" xfId="1" applyNumberFormat="1" applyFont="1" applyFill="1" applyBorder="1" applyAlignment="1">
      <alignment horizontal="justify" vertical="center"/>
    </xf>
    <xf numFmtId="49" fontId="1" fillId="2" borderId="1" xfId="0" applyNumberFormat="1" applyFont="1" applyFill="1" applyBorder="1" applyAlignment="1" applyProtection="1">
      <alignment horizontal="justify" vertical="center" wrapText="1"/>
    </xf>
    <xf numFmtId="0" fontId="1" fillId="0" borderId="1" xfId="2" applyFont="1" applyFill="1" applyBorder="1" applyAlignment="1">
      <alignment horizontal="justify" vertical="center" wrapText="1"/>
    </xf>
    <xf numFmtId="49" fontId="1" fillId="0" borderId="1" xfId="0" applyNumberFormat="1" applyFont="1" applyBorder="1" applyAlignment="1" applyProtection="1">
      <alignment horizontal="justify" vertical="center" wrapText="1"/>
    </xf>
    <xf numFmtId="49" fontId="2" fillId="0" borderId="1" xfId="0" applyNumberFormat="1" applyFont="1" applyBorder="1" applyAlignment="1" applyProtection="1">
      <alignment horizontal="justify" vertical="center" wrapText="1"/>
    </xf>
    <xf numFmtId="49" fontId="8" fillId="0" borderId="1" xfId="0" applyNumberFormat="1" applyFont="1" applyBorder="1" applyAlignment="1" applyProtection="1">
      <alignment horizontal="justify" vertical="center" wrapText="1"/>
    </xf>
    <xf numFmtId="49" fontId="10" fillId="0" borderId="1" xfId="0" applyNumberFormat="1" applyFont="1" applyBorder="1" applyAlignment="1" applyProtection="1">
      <alignment horizontal="justify" vertical="center" wrapText="1"/>
    </xf>
    <xf numFmtId="49" fontId="1" fillId="0" borderId="1" xfId="0" applyNumberFormat="1" applyFont="1" applyFill="1" applyBorder="1" applyAlignment="1">
      <alignment horizontal="justify" vertical="center" wrapText="1"/>
    </xf>
    <xf numFmtId="49" fontId="2" fillId="0" borderId="1" xfId="0" applyNumberFormat="1" applyFont="1" applyFill="1" applyBorder="1" applyAlignment="1">
      <alignment horizontal="justify" vertical="center" wrapText="1"/>
    </xf>
    <xf numFmtId="0" fontId="2" fillId="0" borderId="1" xfId="0" applyNumberFormat="1" applyFont="1" applyFill="1" applyBorder="1" applyAlignment="1">
      <alignment horizontal="justify" vertical="center" wrapText="1"/>
    </xf>
    <xf numFmtId="49" fontId="2" fillId="0" borderId="1" xfId="0" applyNumberFormat="1" applyFont="1" applyFill="1" applyBorder="1" applyAlignment="1" applyProtection="1">
      <alignment horizontal="justify" vertical="center" wrapText="1"/>
    </xf>
    <xf numFmtId="166" fontId="8" fillId="0" borderId="1" xfId="0" applyNumberFormat="1" applyFont="1" applyBorder="1" applyAlignment="1" applyProtection="1">
      <alignment horizontal="justify" vertical="center" wrapText="1"/>
    </xf>
    <xf numFmtId="49" fontId="12" fillId="0" borderId="1" xfId="0" applyNumberFormat="1" applyFont="1" applyBorder="1" applyAlignment="1" applyProtection="1">
      <alignment horizontal="justify" vertical="center" wrapText="1"/>
    </xf>
    <xf numFmtId="49" fontId="13" fillId="0" borderId="1" xfId="0" applyNumberFormat="1" applyFont="1" applyBorder="1" applyAlignment="1" applyProtection="1">
      <alignment horizontal="justify" vertical="center" wrapText="1"/>
    </xf>
    <xf numFmtId="166" fontId="1" fillId="0" borderId="1" xfId="0" applyNumberFormat="1" applyFont="1" applyBorder="1" applyAlignment="1" applyProtection="1">
      <alignment horizontal="justify" vertical="center" wrapText="1"/>
    </xf>
    <xf numFmtId="49" fontId="1" fillId="0" borderId="1" xfId="2" applyNumberFormat="1" applyFont="1" applyFill="1" applyBorder="1" applyAlignment="1">
      <alignment horizontal="justify" vertical="center" wrapText="1"/>
    </xf>
    <xf numFmtId="0" fontId="0" fillId="0" borderId="0" xfId="0" applyAlignment="1">
      <alignment horizontal="justify"/>
    </xf>
    <xf numFmtId="0" fontId="3" fillId="0" borderId="7" xfId="0" applyFont="1" applyFill="1" applyBorder="1" applyAlignment="1">
      <alignment vertical="center" wrapText="1"/>
    </xf>
    <xf numFmtId="167" fontId="8" fillId="0" borderId="1" xfId="0" applyNumberFormat="1" applyFont="1" applyFill="1" applyBorder="1" applyAlignment="1" applyProtection="1">
      <alignment horizontal="right" vertical="center" wrapText="1"/>
    </xf>
    <xf numFmtId="0" fontId="9" fillId="0" borderId="0" xfId="0" applyFont="1" applyFill="1"/>
    <xf numFmtId="0" fontId="4" fillId="0" borderId="2" xfId="1" applyNumberFormat="1" applyFont="1" applyFill="1" applyBorder="1" applyAlignment="1">
      <alignment horizontal="center" vertical="top"/>
    </xf>
    <xf numFmtId="49" fontId="1" fillId="0" borderId="1" xfId="0" applyNumberFormat="1" applyFont="1" applyBorder="1" applyAlignment="1" applyProtection="1">
      <alignment horizontal="left" vertical="center" wrapText="1"/>
    </xf>
    <xf numFmtId="167" fontId="10" fillId="0" borderId="1" xfId="0" applyNumberFormat="1" applyFont="1" applyBorder="1"/>
    <xf numFmtId="0" fontId="16" fillId="0" borderId="0" xfId="0" applyFont="1"/>
    <xf numFmtId="49" fontId="1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67" fontId="1" fillId="0" borderId="1" xfId="0" applyNumberFormat="1" applyFont="1" applyBorder="1"/>
    <xf numFmtId="0" fontId="15" fillId="0" borderId="0" xfId="0" applyFont="1" applyFill="1"/>
    <xf numFmtId="49" fontId="1" fillId="0" borderId="1" xfId="0" applyNumberFormat="1" applyFont="1" applyFill="1" applyBorder="1" applyAlignment="1" applyProtection="1">
      <alignment horizontal="justify" vertical="center" wrapText="1"/>
    </xf>
    <xf numFmtId="0" fontId="3" fillId="0" borderId="0" xfId="0" applyFont="1" applyFill="1" applyBorder="1"/>
    <xf numFmtId="0" fontId="3" fillId="0" borderId="0" xfId="0" applyFont="1" applyFill="1"/>
    <xf numFmtId="0" fontId="3" fillId="0" borderId="0" xfId="0" applyFont="1" applyFill="1" applyBorder="1" applyAlignment="1">
      <alignment wrapText="1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center" wrapText="1"/>
    </xf>
    <xf numFmtId="0" fontId="6" fillId="0" borderId="0" xfId="5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19" fillId="0" borderId="0" xfId="5" applyFont="1" applyFill="1" applyAlignment="1">
      <alignment vertical="center"/>
    </xf>
    <xf numFmtId="0" fontId="2" fillId="0" borderId="0" xfId="0" applyFont="1" applyFill="1" applyAlignment="1"/>
    <xf numFmtId="0" fontId="20" fillId="0" borderId="0" xfId="0" applyFont="1" applyFill="1" applyAlignment="1">
      <alignment horizontal="right" vertical="center"/>
    </xf>
    <xf numFmtId="0" fontId="22" fillId="0" borderId="0" xfId="5" applyFont="1" applyFill="1" applyAlignment="1">
      <alignment vertical="center"/>
    </xf>
    <xf numFmtId="0" fontId="17" fillId="0" borderId="0" xfId="5" applyFont="1" applyFill="1" applyAlignment="1">
      <alignment vertical="center"/>
    </xf>
    <xf numFmtId="0" fontId="23" fillId="0" borderId="0" xfId="5" applyFont="1" applyFill="1" applyAlignment="1">
      <alignment vertical="center"/>
    </xf>
    <xf numFmtId="0" fontId="17" fillId="0" borderId="0" xfId="0" applyFont="1" applyFill="1" applyAlignment="1">
      <alignment horizontal="right" vertical="center"/>
    </xf>
    <xf numFmtId="0" fontId="21" fillId="0" borderId="1" xfId="5" applyFont="1" applyFill="1" applyBorder="1" applyAlignment="1">
      <alignment horizontal="center" vertical="center" wrapText="1"/>
    </xf>
    <xf numFmtId="0" fontId="21" fillId="0" borderId="1" xfId="5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49" fontId="17" fillId="0" borderId="7" xfId="5" applyNumberFormat="1" applyFont="1" applyFill="1" applyBorder="1" applyAlignment="1">
      <alignment horizontal="center" vertical="center"/>
    </xf>
    <xf numFmtId="0" fontId="17" fillId="0" borderId="8" xfId="5" applyFont="1" applyFill="1" applyBorder="1" applyAlignment="1">
      <alignment horizontal="left" vertical="center"/>
    </xf>
    <xf numFmtId="167" fontId="17" fillId="0" borderId="8" xfId="5" applyNumberFormat="1" applyFont="1" applyFill="1" applyBorder="1" applyAlignment="1">
      <alignment vertical="center"/>
    </xf>
    <xf numFmtId="0" fontId="17" fillId="0" borderId="8" xfId="5" applyFont="1" applyFill="1" applyBorder="1" applyAlignment="1">
      <alignment wrapText="1"/>
    </xf>
    <xf numFmtId="167" fontId="17" fillId="0" borderId="8" xfId="5" applyNumberFormat="1" applyFont="1" applyFill="1" applyBorder="1" applyAlignment="1">
      <alignment horizontal="center" wrapText="1"/>
    </xf>
    <xf numFmtId="167" fontId="17" fillId="0" borderId="6" xfId="5" applyNumberFormat="1" applyFont="1" applyFill="1" applyBorder="1" applyAlignment="1">
      <alignment horizontal="center" wrapText="1"/>
    </xf>
    <xf numFmtId="167" fontId="17" fillId="0" borderId="10" xfId="5" applyNumberFormat="1" applyFont="1" applyFill="1" applyBorder="1" applyAlignment="1">
      <alignment horizontal="center" wrapText="1"/>
    </xf>
    <xf numFmtId="0" fontId="17" fillId="0" borderId="11" xfId="0" applyFont="1" applyFill="1" applyBorder="1" applyAlignment="1">
      <alignment wrapText="1"/>
    </xf>
    <xf numFmtId="0" fontId="17" fillId="0" borderId="6" xfId="0" applyFont="1" applyFill="1" applyBorder="1" applyAlignment="1">
      <alignment wrapText="1"/>
    </xf>
    <xf numFmtId="167" fontId="17" fillId="0" borderId="12" xfId="5" applyNumberFormat="1" applyFont="1" applyFill="1" applyBorder="1" applyAlignment="1">
      <alignment horizont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2" applyFont="1" applyFill="1" applyAlignment="1">
      <alignment horizontal="right" vertical="center"/>
    </xf>
    <xf numFmtId="3" fontId="2" fillId="0" borderId="0" xfId="6" applyNumberFormat="1" applyFont="1" applyAlignment="1">
      <alignment horizontal="center" vertical="center" wrapText="1"/>
    </xf>
    <xf numFmtId="0" fontId="2" fillId="0" borderId="0" xfId="6" applyFont="1" applyAlignment="1">
      <alignment vertical="center"/>
    </xf>
    <xf numFmtId="3" fontId="1" fillId="0" borderId="0" xfId="6" applyNumberFormat="1" applyFont="1" applyAlignment="1">
      <alignment horizontal="center" vertical="center" wrapText="1"/>
    </xf>
    <xf numFmtId="3" fontId="2" fillId="0" borderId="0" xfId="6" applyNumberFormat="1" applyFont="1" applyAlignment="1">
      <alignment horizontal="left" vertical="center" wrapText="1"/>
    </xf>
    <xf numFmtId="0" fontId="2" fillId="0" borderId="0" xfId="0" applyFont="1" applyFill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3" fontId="2" fillId="0" borderId="1" xfId="6" applyNumberFormat="1" applyFont="1" applyBorder="1" applyAlignment="1">
      <alignment wrapText="1"/>
    </xf>
    <xf numFmtId="167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/>
    <xf numFmtId="168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wrapText="1"/>
    </xf>
    <xf numFmtId="3" fontId="25" fillId="0" borderId="0" xfId="0" applyNumberFormat="1" applyFont="1" applyAlignment="1">
      <alignment horizontal="left" vertical="center" wrapText="1"/>
    </xf>
    <xf numFmtId="3" fontId="25" fillId="0" borderId="0" xfId="0" applyNumberFormat="1" applyFont="1" applyAlignment="1">
      <alignment vertical="center" wrapText="1"/>
    </xf>
    <xf numFmtId="3" fontId="1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wrapText="1"/>
    </xf>
    <xf numFmtId="3" fontId="1" fillId="0" borderId="1" xfId="0" applyNumberFormat="1" applyFont="1" applyBorder="1" applyAlignment="1">
      <alignment wrapText="1"/>
    </xf>
    <xf numFmtId="167" fontId="25" fillId="0" borderId="1" xfId="0" applyNumberFormat="1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3" fontId="2" fillId="0" borderId="1" xfId="0" applyNumberFormat="1" applyFont="1" applyBorder="1" applyAlignment="1">
      <alignment wrapText="1"/>
    </xf>
    <xf numFmtId="0" fontId="13" fillId="0" borderId="0" xfId="0" applyFont="1" applyFill="1" applyAlignment="1"/>
    <xf numFmtId="49" fontId="2" fillId="0" borderId="0" xfId="0" applyNumberFormat="1" applyFont="1" applyFill="1" applyAlignment="1"/>
    <xf numFmtId="0" fontId="2" fillId="0" borderId="0" xfId="2" applyFont="1" applyFill="1" applyAlignment="1">
      <alignment horizontal="left"/>
    </xf>
    <xf numFmtId="0" fontId="2" fillId="0" borderId="0" xfId="2" applyFont="1" applyFill="1" applyAlignment="1"/>
    <xf numFmtId="0" fontId="1" fillId="0" borderId="0" xfId="0" applyFont="1" applyFill="1" applyAlignment="1"/>
    <xf numFmtId="0" fontId="13" fillId="0" borderId="0" xfId="0" applyFont="1" applyFill="1"/>
    <xf numFmtId="0" fontId="2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wrapText="1"/>
    </xf>
    <xf numFmtId="0" fontId="13" fillId="0" borderId="1" xfId="0" applyFont="1" applyFill="1" applyBorder="1" applyAlignment="1"/>
    <xf numFmtId="49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left" wrapText="1"/>
    </xf>
    <xf numFmtId="167" fontId="1" fillId="0" borderId="1" xfId="7" applyNumberFormat="1" applyFont="1" applyFill="1" applyBorder="1" applyAlignment="1">
      <alignment horizontal="right"/>
    </xf>
    <xf numFmtId="49" fontId="2" fillId="0" borderId="1" xfId="8" applyNumberFormat="1" applyFont="1" applyFill="1" applyBorder="1" applyAlignment="1">
      <alignment horizontal="left" wrapText="1"/>
    </xf>
    <xf numFmtId="167" fontId="1" fillId="0" borderId="1" xfId="7" applyNumberFormat="1" applyFont="1" applyFill="1" applyBorder="1" applyAlignment="1">
      <alignment horizontal="right" wrapText="1"/>
    </xf>
    <xf numFmtId="0" fontId="2" fillId="0" borderId="1" xfId="8" applyNumberFormat="1" applyFont="1" applyFill="1" applyBorder="1" applyAlignment="1">
      <alignment horizontal="left" wrapText="1"/>
    </xf>
    <xf numFmtId="167" fontId="2" fillId="0" borderId="1" xfId="7" applyNumberFormat="1" applyFont="1" applyFill="1" applyBorder="1" applyAlignment="1">
      <alignment horizontal="right" wrapText="1"/>
    </xf>
    <xf numFmtId="167" fontId="2" fillId="0" borderId="1" xfId="0" applyNumberFormat="1" applyFont="1" applyFill="1" applyBorder="1" applyAlignment="1" applyProtection="1">
      <alignment horizontal="right" wrapText="1"/>
    </xf>
    <xf numFmtId="167" fontId="2" fillId="0" borderId="1" xfId="7" applyNumberFormat="1" applyFont="1" applyFill="1" applyBorder="1" applyAlignment="1">
      <alignment horizontal="right"/>
    </xf>
    <xf numFmtId="169" fontId="2" fillId="0" borderId="1" xfId="0" applyNumberFormat="1" applyFont="1" applyFill="1" applyBorder="1" applyAlignment="1" applyProtection="1">
      <alignment horizontal="right" wrapText="1"/>
    </xf>
    <xf numFmtId="170" fontId="1" fillId="0" borderId="1" xfId="0" applyNumberFormat="1" applyFont="1" applyFill="1" applyBorder="1" applyAlignment="1">
      <alignment horizontal="right"/>
    </xf>
    <xf numFmtId="167" fontId="13" fillId="0" borderId="0" xfId="0" applyNumberFormat="1" applyFont="1" applyFill="1" applyAlignment="1"/>
    <xf numFmtId="0" fontId="2" fillId="0" borderId="0" xfId="0" applyFont="1" applyFill="1" applyAlignment="1">
      <alignment horizontal="center" wrapText="1"/>
    </xf>
    <xf numFmtId="167" fontId="2" fillId="0" borderId="1" xfId="1" applyNumberFormat="1" applyFont="1" applyFill="1" applyBorder="1" applyAlignment="1">
      <alignment horizontal="right" wrapText="1"/>
    </xf>
    <xf numFmtId="0" fontId="1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2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167" fontId="1" fillId="0" borderId="1" xfId="0" applyNumberFormat="1" applyFont="1" applyFill="1" applyBorder="1" applyAlignment="1">
      <alignment horizontal="center" wrapText="1"/>
    </xf>
    <xf numFmtId="10" fontId="2" fillId="0" borderId="0" xfId="0" applyNumberFormat="1" applyFont="1" applyFill="1" applyAlignment="1">
      <alignment vertical="center"/>
    </xf>
    <xf numFmtId="0" fontId="2" fillId="0" borderId="1" xfId="0" applyFont="1" applyFill="1" applyBorder="1" applyAlignment="1">
      <alignment wrapText="1"/>
    </xf>
    <xf numFmtId="167" fontId="2" fillId="0" borderId="1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17" fillId="0" borderId="8" xfId="5" applyFont="1" applyFill="1" applyBorder="1" applyAlignment="1">
      <alignment vertical="center" wrapText="1"/>
    </xf>
    <xf numFmtId="167" fontId="2" fillId="0" borderId="0" xfId="0" applyNumberFormat="1" applyFont="1" applyFill="1" applyAlignment="1">
      <alignment vertical="center"/>
    </xf>
    <xf numFmtId="49" fontId="8" fillId="0" borderId="1" xfId="0" applyNumberFormat="1" applyFont="1" applyFill="1" applyBorder="1" applyAlignment="1" applyProtection="1">
      <alignment horizontal="justify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Fill="1"/>
    <xf numFmtId="167" fontId="3" fillId="0" borderId="0" xfId="0" applyNumberFormat="1" applyFont="1" applyFill="1"/>
    <xf numFmtId="49" fontId="8" fillId="0" borderId="1" xfId="0" applyNumberFormat="1" applyFont="1" applyFill="1" applyBorder="1" applyAlignment="1" applyProtection="1">
      <alignment horizontal="center" vertical="center" wrapText="1"/>
    </xf>
    <xf numFmtId="169" fontId="2" fillId="0" borderId="1" xfId="0" applyNumberFormat="1" applyFont="1" applyFill="1" applyBorder="1" applyAlignment="1" applyProtection="1">
      <alignment horizontal="right" vertical="center" wrapText="1"/>
    </xf>
    <xf numFmtId="171" fontId="2" fillId="0" borderId="1" xfId="0" applyNumberFormat="1" applyFont="1" applyFill="1" applyBorder="1" applyAlignment="1" applyProtection="1">
      <alignment horizontal="right" vertical="center" wrapText="1"/>
    </xf>
    <xf numFmtId="49" fontId="10" fillId="0" borderId="1" xfId="0" applyNumberFormat="1" applyFont="1" applyFill="1" applyBorder="1" applyAlignment="1" applyProtection="1">
      <alignment horizontal="justify" vertical="center" wrapText="1"/>
    </xf>
    <xf numFmtId="4" fontId="2" fillId="0" borderId="1" xfId="0" applyNumberFormat="1" applyFont="1" applyFill="1" applyBorder="1" applyAlignment="1" applyProtection="1">
      <alignment horizontal="right" vertical="center" wrapText="1"/>
    </xf>
    <xf numFmtId="166" fontId="8" fillId="0" borderId="1" xfId="0" applyNumberFormat="1" applyFont="1" applyFill="1" applyBorder="1" applyAlignment="1" applyProtection="1">
      <alignment horizontal="justify" vertical="center" wrapText="1"/>
    </xf>
    <xf numFmtId="49" fontId="12" fillId="0" borderId="1" xfId="0" applyNumberFormat="1" applyFont="1" applyFill="1" applyBorder="1" applyAlignment="1" applyProtection="1">
      <alignment horizontal="justify" vertical="center" wrapText="1"/>
    </xf>
    <xf numFmtId="167" fontId="12" fillId="0" borderId="1" xfId="0" applyNumberFormat="1" applyFont="1" applyFill="1" applyBorder="1" applyAlignment="1" applyProtection="1">
      <alignment horizontal="right" vertical="center" wrapText="1"/>
    </xf>
    <xf numFmtId="49" fontId="13" fillId="0" borderId="1" xfId="0" applyNumberFormat="1" applyFont="1" applyFill="1" applyBorder="1" applyAlignment="1" applyProtection="1">
      <alignment horizontal="justify" vertical="center" wrapText="1"/>
    </xf>
    <xf numFmtId="167" fontId="13" fillId="0" borderId="1" xfId="0" applyNumberFormat="1" applyFont="1" applyFill="1" applyBorder="1" applyAlignment="1" applyProtection="1">
      <alignment horizontal="right" vertical="center" wrapText="1"/>
    </xf>
    <xf numFmtId="171" fontId="13" fillId="0" borderId="1" xfId="0" applyNumberFormat="1" applyFont="1" applyFill="1" applyBorder="1" applyAlignment="1" applyProtection="1">
      <alignment horizontal="right" vertical="center" wrapText="1"/>
    </xf>
    <xf numFmtId="172" fontId="0" fillId="0" borderId="0" xfId="9" applyNumberFormat="1" applyFont="1"/>
    <xf numFmtId="167" fontId="17" fillId="0" borderId="13" xfId="5" applyNumberFormat="1" applyFont="1" applyFill="1" applyBorder="1" applyAlignment="1">
      <alignment horizontal="center" wrapText="1"/>
    </xf>
    <xf numFmtId="167" fontId="17" fillId="0" borderId="0" xfId="5" applyNumberFormat="1" applyFont="1" applyFill="1" applyBorder="1" applyAlignment="1">
      <alignment horizontal="center" wrapText="1"/>
    </xf>
    <xf numFmtId="0" fontId="17" fillId="0" borderId="9" xfId="5" applyFont="1" applyFill="1" applyBorder="1" applyAlignment="1">
      <alignment vertical="center" wrapText="1"/>
    </xf>
    <xf numFmtId="167" fontId="17" fillId="0" borderId="14" xfId="5" applyNumberFormat="1" applyFont="1" applyFill="1" applyBorder="1" applyAlignment="1">
      <alignment horizontal="center" wrapText="1"/>
    </xf>
    <xf numFmtId="0" fontId="17" fillId="0" borderId="7" xfId="0" applyFont="1" applyFill="1" applyBorder="1" applyAlignment="1">
      <alignment vertical="center" wrapText="1"/>
    </xf>
    <xf numFmtId="0" fontId="17" fillId="0" borderId="2" xfId="5" applyFont="1" applyFill="1" applyBorder="1" applyAlignment="1">
      <alignment wrapText="1"/>
    </xf>
    <xf numFmtId="0" fontId="17" fillId="0" borderId="8" xfId="0" applyFont="1" applyFill="1" applyBorder="1" applyAlignment="1">
      <alignment wrapText="1"/>
    </xf>
    <xf numFmtId="167" fontId="17" fillId="0" borderId="15" xfId="5" applyNumberFormat="1" applyFont="1" applyFill="1" applyBorder="1" applyAlignment="1">
      <alignment horizontal="center" wrapText="1"/>
    </xf>
    <xf numFmtId="167" fontId="17" fillId="0" borderId="2" xfId="5" applyNumberFormat="1" applyFont="1" applyFill="1" applyBorder="1" applyAlignment="1">
      <alignment horizontal="center" wrapText="1"/>
    </xf>
    <xf numFmtId="0" fontId="25" fillId="3" borderId="0" xfId="5" applyFont="1" applyFill="1" applyAlignment="1">
      <alignment horizontal="right" vertical="center"/>
    </xf>
    <xf numFmtId="167" fontId="0" fillId="3" borderId="0" xfId="0" applyNumberFormat="1" applyFill="1"/>
    <xf numFmtId="167" fontId="6" fillId="3" borderId="0" xfId="5" applyNumberFormat="1" applyFont="1" applyFill="1" applyAlignment="1">
      <alignment vertical="center"/>
    </xf>
    <xf numFmtId="0" fontId="30" fillId="3" borderId="1" xfId="0" applyFont="1" applyFill="1" applyBorder="1" applyAlignment="1">
      <alignment horizontal="right"/>
    </xf>
    <xf numFmtId="170" fontId="31" fillId="3" borderId="1" xfId="0" applyNumberFormat="1" applyFont="1" applyFill="1" applyBorder="1" applyAlignment="1">
      <alignment horizontal="right"/>
    </xf>
    <xf numFmtId="167" fontId="2" fillId="0" borderId="0" xfId="9" applyNumberFormat="1" applyFont="1" applyFill="1" applyAlignment="1">
      <alignment vertical="center"/>
    </xf>
    <xf numFmtId="49" fontId="1" fillId="0" borderId="1" xfId="0" applyNumberFormat="1" applyFont="1" applyBorder="1" applyAlignment="1" applyProtection="1">
      <alignment horizontal="justify" wrapText="1"/>
    </xf>
    <xf numFmtId="49" fontId="2" fillId="0" borderId="1" xfId="0" applyNumberFormat="1" applyFont="1" applyBorder="1" applyAlignment="1" applyProtection="1">
      <alignment horizontal="justify" wrapText="1"/>
    </xf>
    <xf numFmtId="49" fontId="1" fillId="0" borderId="1" xfId="0" applyNumberFormat="1" applyFont="1" applyFill="1" applyBorder="1" applyAlignment="1">
      <alignment horizontal="justify" wrapText="1"/>
    </xf>
    <xf numFmtId="0" fontId="2" fillId="0" borderId="1" xfId="0" applyNumberFormat="1" applyFont="1" applyFill="1" applyBorder="1" applyAlignment="1">
      <alignment horizontal="justify" wrapText="1"/>
    </xf>
    <xf numFmtId="49" fontId="8" fillId="0" borderId="1" xfId="0" applyNumberFormat="1" applyFont="1" applyBorder="1" applyAlignment="1" applyProtection="1">
      <alignment horizontal="justify" wrapText="1"/>
    </xf>
    <xf numFmtId="49" fontId="10" fillId="0" borderId="1" xfId="0" applyNumberFormat="1" applyFont="1" applyBorder="1" applyAlignment="1" applyProtection="1">
      <alignment horizontal="justify" wrapText="1"/>
    </xf>
    <xf numFmtId="166" fontId="8" fillId="0" borderId="1" xfId="0" applyNumberFormat="1" applyFont="1" applyBorder="1" applyAlignment="1" applyProtection="1">
      <alignment horizontal="justify" wrapText="1"/>
    </xf>
    <xf numFmtId="166" fontId="1" fillId="0" borderId="1" xfId="0" applyNumberFormat="1" applyFont="1" applyFill="1" applyBorder="1" applyAlignment="1" applyProtection="1">
      <alignment horizontal="justify" wrapText="1"/>
    </xf>
    <xf numFmtId="49" fontId="2" fillId="0" borderId="1" xfId="0" applyNumberFormat="1" applyFont="1" applyFill="1" applyBorder="1" applyAlignment="1" applyProtection="1">
      <alignment horizontal="justify" wrapText="1"/>
    </xf>
    <xf numFmtId="166" fontId="8" fillId="0" borderId="1" xfId="0" applyNumberFormat="1" applyFont="1" applyFill="1" applyBorder="1" applyAlignment="1" applyProtection="1">
      <alignment horizontal="justify" wrapText="1"/>
    </xf>
    <xf numFmtId="49" fontId="1" fillId="0" borderId="1" xfId="0" applyNumberFormat="1" applyFont="1" applyFill="1" applyBorder="1" applyAlignment="1" applyProtection="1">
      <alignment horizontal="justify" wrapText="1"/>
    </xf>
    <xf numFmtId="49" fontId="12" fillId="0" borderId="1" xfId="0" applyNumberFormat="1" applyFont="1" applyBorder="1" applyAlignment="1" applyProtection="1">
      <alignment horizontal="justify" wrapText="1"/>
    </xf>
    <xf numFmtId="49" fontId="13" fillId="0" borderId="1" xfId="0" applyNumberFormat="1" applyFont="1" applyBorder="1" applyAlignment="1" applyProtection="1">
      <alignment horizontal="justify" wrapText="1"/>
    </xf>
    <xf numFmtId="49" fontId="8" fillId="0" borderId="1" xfId="0" applyNumberFormat="1" applyFont="1" applyFill="1" applyBorder="1" applyAlignment="1" applyProtection="1">
      <alignment horizontal="justify" wrapText="1"/>
    </xf>
    <xf numFmtId="49" fontId="2" fillId="0" borderId="1" xfId="0" applyNumberFormat="1" applyFont="1" applyFill="1" applyBorder="1" applyAlignment="1">
      <alignment horizontal="justify" wrapText="1"/>
    </xf>
    <xf numFmtId="49" fontId="10" fillId="0" borderId="1" xfId="0" applyNumberFormat="1" applyFont="1" applyFill="1" applyBorder="1" applyAlignment="1" applyProtection="1">
      <alignment horizontal="justify" wrapText="1"/>
    </xf>
    <xf numFmtId="49" fontId="12" fillId="0" borderId="1" xfId="0" applyNumberFormat="1" applyFont="1" applyFill="1" applyBorder="1" applyAlignment="1" applyProtection="1">
      <alignment horizontal="justify" wrapText="1"/>
    </xf>
    <xf numFmtId="49" fontId="13" fillId="0" borderId="1" xfId="0" applyNumberFormat="1" applyFont="1" applyFill="1" applyBorder="1" applyAlignment="1" applyProtection="1">
      <alignment horizontal="justify" wrapText="1"/>
    </xf>
    <xf numFmtId="0" fontId="18" fillId="0" borderId="1" xfId="4" applyFont="1" applyFill="1" applyBorder="1" applyAlignment="1">
      <alignment horizontal="justify"/>
    </xf>
    <xf numFmtId="0" fontId="1" fillId="0" borderId="1" xfId="0" applyFont="1" applyFill="1" applyBorder="1" applyAlignment="1">
      <alignment horizontal="justify" wrapText="1"/>
    </xf>
    <xf numFmtId="0" fontId="1" fillId="0" borderId="1" xfId="0" applyFont="1" applyFill="1" applyBorder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2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27" fillId="0" borderId="1" xfId="0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center" wrapText="1"/>
    </xf>
    <xf numFmtId="0" fontId="28" fillId="0" borderId="1" xfId="0" applyFont="1" applyFill="1" applyBorder="1" applyAlignment="1">
      <alignment horizontal="center" wrapText="1"/>
    </xf>
    <xf numFmtId="0" fontId="2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center" vertical="top" wrapText="1"/>
    </xf>
    <xf numFmtId="0" fontId="2" fillId="0" borderId="0" xfId="0" applyFont="1" applyBorder="1" applyAlignment="1" applyProtection="1">
      <alignment horizontal="left" vertical="top" wrapText="1"/>
    </xf>
    <xf numFmtId="0" fontId="1" fillId="0" borderId="3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49" fontId="1" fillId="0" borderId="3" xfId="0" applyNumberFormat="1" applyFont="1" applyBorder="1" applyAlignment="1" applyProtection="1">
      <alignment horizontal="left"/>
    </xf>
    <xf numFmtId="49" fontId="1" fillId="0" borderId="4" xfId="0" applyNumberFormat="1" applyFont="1" applyBorder="1" applyAlignment="1" applyProtection="1">
      <alignment horizontal="left"/>
    </xf>
    <xf numFmtId="49" fontId="1" fillId="0" borderId="5" xfId="0" applyNumberFormat="1" applyFont="1" applyBorder="1" applyAlignment="1" applyProtection="1">
      <alignment horizontal="left"/>
    </xf>
    <xf numFmtId="0" fontId="21" fillId="0" borderId="0" xfId="5" applyFont="1" applyFill="1" applyAlignment="1">
      <alignment horizontal="center" vertical="center" wrapText="1"/>
    </xf>
    <xf numFmtId="0" fontId="21" fillId="0" borderId="0" xfId="5" applyFont="1" applyFill="1" applyAlignment="1">
      <alignment horizontal="center" vertical="center"/>
    </xf>
    <xf numFmtId="0" fontId="24" fillId="0" borderId="2" xfId="5" applyFont="1" applyFill="1" applyBorder="1" applyAlignment="1">
      <alignment horizontal="center" wrapText="1"/>
    </xf>
    <xf numFmtId="0" fontId="24" fillId="0" borderId="6" xfId="5" applyFont="1" applyFill="1" applyBorder="1" applyAlignment="1">
      <alignment horizontal="center" wrapText="1"/>
    </xf>
    <xf numFmtId="0" fontId="21" fillId="0" borderId="1" xfId="5" applyFont="1" applyFill="1" applyBorder="1" applyAlignment="1">
      <alignment wrapText="1"/>
    </xf>
    <xf numFmtId="167" fontId="21" fillId="0" borderId="2" xfId="5" applyNumberFormat="1" applyFont="1" applyFill="1" applyBorder="1" applyAlignment="1">
      <alignment horizontal="center" wrapText="1"/>
    </xf>
    <xf numFmtId="167" fontId="21" fillId="0" borderId="6" xfId="5" applyNumberFormat="1" applyFont="1" applyFill="1" applyBorder="1" applyAlignment="1">
      <alignment horizontal="center" wrapText="1"/>
    </xf>
    <xf numFmtId="3" fontId="1" fillId="0" borderId="0" xfId="6" applyNumberFormat="1" applyFont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0" fontId="4" fillId="0" borderId="2" xfId="1" applyNumberFormat="1" applyFont="1" applyFill="1" applyBorder="1" applyAlignment="1">
      <alignment horizontal="center"/>
    </xf>
    <xf numFmtId="0" fontId="4" fillId="0" borderId="2" xfId="1" applyNumberFormat="1" applyFont="1" applyFill="1" applyBorder="1" applyAlignment="1">
      <alignment horizontal="center" vertical="center"/>
    </xf>
  </cellXfs>
  <cellStyles count="10">
    <cellStyle name="Обычный" xfId="0" builtinId="0"/>
    <cellStyle name="Обычный 12" xfId="3" xr:uid="{00000000-0005-0000-0000-000001000000}"/>
    <cellStyle name="Обычный 13 10" xfId="1" xr:uid="{00000000-0005-0000-0000-000002000000}"/>
    <cellStyle name="Обычный 20" xfId="8" xr:uid="{00000000-0005-0000-0000-000003000000}"/>
    <cellStyle name="Обычный_к думе 2009-2011 г. 2" xfId="2" xr:uid="{00000000-0005-0000-0000-000004000000}"/>
    <cellStyle name="Обычный_Лист1" xfId="6" xr:uid="{00000000-0005-0000-0000-000005000000}"/>
    <cellStyle name="Обычный_прил.3,5,7  к реш.  Расходы 2009-2011" xfId="5" xr:uid="{00000000-0005-0000-0000-000006000000}"/>
    <cellStyle name="Обычный_прил.4,6,8-11 к реш.  Расходы 2009-2011" xfId="4" xr:uid="{00000000-0005-0000-0000-000007000000}"/>
    <cellStyle name="Процентный" xfId="9" builtinId="5"/>
    <cellStyle name="Финансовый 2" xfId="7" xr:uid="{00000000-0005-0000-0000-000009000000}"/>
  </cellStyles>
  <dxfs count="0"/>
  <tableStyles count="0" defaultTableStyle="TableStyleMedium2" defaultPivotStyle="PivotStyleLight16"/>
  <colors>
    <mruColors>
      <color rgb="FF0000FF"/>
      <color rgb="FFFF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5"/>
  <sheetViews>
    <sheetView zoomScaleNormal="100" workbookViewId="0">
      <selection activeCell="A33" sqref="A33:B33"/>
    </sheetView>
  </sheetViews>
  <sheetFormatPr defaultRowHeight="15.75" x14ac:dyDescent="0.2"/>
  <cols>
    <col min="1" max="1" width="6.28515625" style="14" customWidth="1"/>
    <col min="2" max="2" width="24" style="14" customWidth="1"/>
    <col min="3" max="3" width="121.28515625" style="14" customWidth="1"/>
    <col min="4" max="6" width="15.7109375" style="14" customWidth="1"/>
    <col min="7" max="7" width="25.5703125" style="14" customWidth="1"/>
    <col min="8" max="8" width="23.5703125" style="14" customWidth="1"/>
    <col min="9" max="256" width="9.140625" style="14"/>
    <col min="257" max="257" width="6.28515625" style="14" customWidth="1"/>
    <col min="258" max="258" width="24" style="14" customWidth="1"/>
    <col min="259" max="259" width="121.28515625" style="14" customWidth="1"/>
    <col min="260" max="262" width="15.7109375" style="14" customWidth="1"/>
    <col min="263" max="263" width="25.5703125" style="14" customWidth="1"/>
    <col min="264" max="264" width="23.5703125" style="14" customWidth="1"/>
    <col min="265" max="512" width="9.140625" style="14"/>
    <col min="513" max="513" width="6.28515625" style="14" customWidth="1"/>
    <col min="514" max="514" width="24" style="14" customWidth="1"/>
    <col min="515" max="515" width="121.28515625" style="14" customWidth="1"/>
    <col min="516" max="518" width="15.7109375" style="14" customWidth="1"/>
    <col min="519" max="519" width="25.5703125" style="14" customWidth="1"/>
    <col min="520" max="520" width="23.5703125" style="14" customWidth="1"/>
    <col min="521" max="768" width="9.140625" style="14"/>
    <col min="769" max="769" width="6.28515625" style="14" customWidth="1"/>
    <col min="770" max="770" width="24" style="14" customWidth="1"/>
    <col min="771" max="771" width="121.28515625" style="14" customWidth="1"/>
    <col min="772" max="774" width="15.7109375" style="14" customWidth="1"/>
    <col min="775" max="775" width="25.5703125" style="14" customWidth="1"/>
    <col min="776" max="776" width="23.5703125" style="14" customWidth="1"/>
    <col min="777" max="1024" width="9.140625" style="14"/>
    <col min="1025" max="1025" width="6.28515625" style="14" customWidth="1"/>
    <col min="1026" max="1026" width="24" style="14" customWidth="1"/>
    <col min="1027" max="1027" width="121.28515625" style="14" customWidth="1"/>
    <col min="1028" max="1030" width="15.7109375" style="14" customWidth="1"/>
    <col min="1031" max="1031" width="25.5703125" style="14" customWidth="1"/>
    <col min="1032" max="1032" width="23.5703125" style="14" customWidth="1"/>
    <col min="1033" max="1280" width="9.140625" style="14"/>
    <col min="1281" max="1281" width="6.28515625" style="14" customWidth="1"/>
    <col min="1282" max="1282" width="24" style="14" customWidth="1"/>
    <col min="1283" max="1283" width="121.28515625" style="14" customWidth="1"/>
    <col min="1284" max="1286" width="15.7109375" style="14" customWidth="1"/>
    <col min="1287" max="1287" width="25.5703125" style="14" customWidth="1"/>
    <col min="1288" max="1288" width="23.5703125" style="14" customWidth="1"/>
    <col min="1289" max="1536" width="9.140625" style="14"/>
    <col min="1537" max="1537" width="6.28515625" style="14" customWidth="1"/>
    <col min="1538" max="1538" width="24" style="14" customWidth="1"/>
    <col min="1539" max="1539" width="121.28515625" style="14" customWidth="1"/>
    <col min="1540" max="1542" width="15.7109375" style="14" customWidth="1"/>
    <col min="1543" max="1543" width="25.5703125" style="14" customWidth="1"/>
    <col min="1544" max="1544" width="23.5703125" style="14" customWidth="1"/>
    <col min="1545" max="1792" width="9.140625" style="14"/>
    <col min="1793" max="1793" width="6.28515625" style="14" customWidth="1"/>
    <col min="1794" max="1794" width="24" style="14" customWidth="1"/>
    <col min="1795" max="1795" width="121.28515625" style="14" customWidth="1"/>
    <col min="1796" max="1798" width="15.7109375" style="14" customWidth="1"/>
    <col min="1799" max="1799" width="25.5703125" style="14" customWidth="1"/>
    <col min="1800" max="1800" width="23.5703125" style="14" customWidth="1"/>
    <col min="1801" max="2048" width="9.140625" style="14"/>
    <col min="2049" max="2049" width="6.28515625" style="14" customWidth="1"/>
    <col min="2050" max="2050" width="24" style="14" customWidth="1"/>
    <col min="2051" max="2051" width="121.28515625" style="14" customWidth="1"/>
    <col min="2052" max="2054" width="15.7109375" style="14" customWidth="1"/>
    <col min="2055" max="2055" width="25.5703125" style="14" customWidth="1"/>
    <col min="2056" max="2056" width="23.5703125" style="14" customWidth="1"/>
    <col min="2057" max="2304" width="9.140625" style="14"/>
    <col min="2305" max="2305" width="6.28515625" style="14" customWidth="1"/>
    <col min="2306" max="2306" width="24" style="14" customWidth="1"/>
    <col min="2307" max="2307" width="121.28515625" style="14" customWidth="1"/>
    <col min="2308" max="2310" width="15.7109375" style="14" customWidth="1"/>
    <col min="2311" max="2311" width="25.5703125" style="14" customWidth="1"/>
    <col min="2312" max="2312" width="23.5703125" style="14" customWidth="1"/>
    <col min="2313" max="2560" width="9.140625" style="14"/>
    <col min="2561" max="2561" width="6.28515625" style="14" customWidth="1"/>
    <col min="2562" max="2562" width="24" style="14" customWidth="1"/>
    <col min="2563" max="2563" width="121.28515625" style="14" customWidth="1"/>
    <col min="2564" max="2566" width="15.7109375" style="14" customWidth="1"/>
    <col min="2567" max="2567" width="25.5703125" style="14" customWidth="1"/>
    <col min="2568" max="2568" width="23.5703125" style="14" customWidth="1"/>
    <col min="2569" max="2816" width="9.140625" style="14"/>
    <col min="2817" max="2817" width="6.28515625" style="14" customWidth="1"/>
    <col min="2818" max="2818" width="24" style="14" customWidth="1"/>
    <col min="2819" max="2819" width="121.28515625" style="14" customWidth="1"/>
    <col min="2820" max="2822" width="15.7109375" style="14" customWidth="1"/>
    <col min="2823" max="2823" width="25.5703125" style="14" customWidth="1"/>
    <col min="2824" max="2824" width="23.5703125" style="14" customWidth="1"/>
    <col min="2825" max="3072" width="9.140625" style="14"/>
    <col min="3073" max="3073" width="6.28515625" style="14" customWidth="1"/>
    <col min="3074" max="3074" width="24" style="14" customWidth="1"/>
    <col min="3075" max="3075" width="121.28515625" style="14" customWidth="1"/>
    <col min="3076" max="3078" width="15.7109375" style="14" customWidth="1"/>
    <col min="3079" max="3079" width="25.5703125" style="14" customWidth="1"/>
    <col min="3080" max="3080" width="23.5703125" style="14" customWidth="1"/>
    <col min="3081" max="3328" width="9.140625" style="14"/>
    <col min="3329" max="3329" width="6.28515625" style="14" customWidth="1"/>
    <col min="3330" max="3330" width="24" style="14" customWidth="1"/>
    <col min="3331" max="3331" width="121.28515625" style="14" customWidth="1"/>
    <col min="3332" max="3334" width="15.7109375" style="14" customWidth="1"/>
    <col min="3335" max="3335" width="25.5703125" style="14" customWidth="1"/>
    <col min="3336" max="3336" width="23.5703125" style="14" customWidth="1"/>
    <col min="3337" max="3584" width="9.140625" style="14"/>
    <col min="3585" max="3585" width="6.28515625" style="14" customWidth="1"/>
    <col min="3586" max="3586" width="24" style="14" customWidth="1"/>
    <col min="3587" max="3587" width="121.28515625" style="14" customWidth="1"/>
    <col min="3588" max="3590" width="15.7109375" style="14" customWidth="1"/>
    <col min="3591" max="3591" width="25.5703125" style="14" customWidth="1"/>
    <col min="3592" max="3592" width="23.5703125" style="14" customWidth="1"/>
    <col min="3593" max="3840" width="9.140625" style="14"/>
    <col min="3841" max="3841" width="6.28515625" style="14" customWidth="1"/>
    <col min="3842" max="3842" width="24" style="14" customWidth="1"/>
    <col min="3843" max="3843" width="121.28515625" style="14" customWidth="1"/>
    <col min="3844" max="3846" width="15.7109375" style="14" customWidth="1"/>
    <col min="3847" max="3847" width="25.5703125" style="14" customWidth="1"/>
    <col min="3848" max="3848" width="23.5703125" style="14" customWidth="1"/>
    <col min="3849" max="4096" width="9.140625" style="14"/>
    <col min="4097" max="4097" width="6.28515625" style="14" customWidth="1"/>
    <col min="4098" max="4098" width="24" style="14" customWidth="1"/>
    <col min="4099" max="4099" width="121.28515625" style="14" customWidth="1"/>
    <col min="4100" max="4102" width="15.7109375" style="14" customWidth="1"/>
    <col min="4103" max="4103" width="25.5703125" style="14" customWidth="1"/>
    <col min="4104" max="4104" width="23.5703125" style="14" customWidth="1"/>
    <col min="4105" max="4352" width="9.140625" style="14"/>
    <col min="4353" max="4353" width="6.28515625" style="14" customWidth="1"/>
    <col min="4354" max="4354" width="24" style="14" customWidth="1"/>
    <col min="4355" max="4355" width="121.28515625" style="14" customWidth="1"/>
    <col min="4356" max="4358" width="15.7109375" style="14" customWidth="1"/>
    <col min="4359" max="4359" width="25.5703125" style="14" customWidth="1"/>
    <col min="4360" max="4360" width="23.5703125" style="14" customWidth="1"/>
    <col min="4361" max="4608" width="9.140625" style="14"/>
    <col min="4609" max="4609" width="6.28515625" style="14" customWidth="1"/>
    <col min="4610" max="4610" width="24" style="14" customWidth="1"/>
    <col min="4611" max="4611" width="121.28515625" style="14" customWidth="1"/>
    <col min="4612" max="4614" width="15.7109375" style="14" customWidth="1"/>
    <col min="4615" max="4615" width="25.5703125" style="14" customWidth="1"/>
    <col min="4616" max="4616" width="23.5703125" style="14" customWidth="1"/>
    <col min="4617" max="4864" width="9.140625" style="14"/>
    <col min="4865" max="4865" width="6.28515625" style="14" customWidth="1"/>
    <col min="4866" max="4866" width="24" style="14" customWidth="1"/>
    <col min="4867" max="4867" width="121.28515625" style="14" customWidth="1"/>
    <col min="4868" max="4870" width="15.7109375" style="14" customWidth="1"/>
    <col min="4871" max="4871" width="25.5703125" style="14" customWidth="1"/>
    <col min="4872" max="4872" width="23.5703125" style="14" customWidth="1"/>
    <col min="4873" max="5120" width="9.140625" style="14"/>
    <col min="5121" max="5121" width="6.28515625" style="14" customWidth="1"/>
    <col min="5122" max="5122" width="24" style="14" customWidth="1"/>
    <col min="5123" max="5123" width="121.28515625" style="14" customWidth="1"/>
    <col min="5124" max="5126" width="15.7109375" style="14" customWidth="1"/>
    <col min="5127" max="5127" width="25.5703125" style="14" customWidth="1"/>
    <col min="5128" max="5128" width="23.5703125" style="14" customWidth="1"/>
    <col min="5129" max="5376" width="9.140625" style="14"/>
    <col min="5377" max="5377" width="6.28515625" style="14" customWidth="1"/>
    <col min="5378" max="5378" width="24" style="14" customWidth="1"/>
    <col min="5379" max="5379" width="121.28515625" style="14" customWidth="1"/>
    <col min="5380" max="5382" width="15.7109375" style="14" customWidth="1"/>
    <col min="5383" max="5383" width="25.5703125" style="14" customWidth="1"/>
    <col min="5384" max="5384" width="23.5703125" style="14" customWidth="1"/>
    <col min="5385" max="5632" width="9.140625" style="14"/>
    <col min="5633" max="5633" width="6.28515625" style="14" customWidth="1"/>
    <col min="5634" max="5634" width="24" style="14" customWidth="1"/>
    <col min="5635" max="5635" width="121.28515625" style="14" customWidth="1"/>
    <col min="5636" max="5638" width="15.7109375" style="14" customWidth="1"/>
    <col min="5639" max="5639" width="25.5703125" style="14" customWidth="1"/>
    <col min="5640" max="5640" width="23.5703125" style="14" customWidth="1"/>
    <col min="5641" max="5888" width="9.140625" style="14"/>
    <col min="5889" max="5889" width="6.28515625" style="14" customWidth="1"/>
    <col min="5890" max="5890" width="24" style="14" customWidth="1"/>
    <col min="5891" max="5891" width="121.28515625" style="14" customWidth="1"/>
    <col min="5892" max="5894" width="15.7109375" style="14" customWidth="1"/>
    <col min="5895" max="5895" width="25.5703125" style="14" customWidth="1"/>
    <col min="5896" max="5896" width="23.5703125" style="14" customWidth="1"/>
    <col min="5897" max="6144" width="9.140625" style="14"/>
    <col min="6145" max="6145" width="6.28515625" style="14" customWidth="1"/>
    <col min="6146" max="6146" width="24" style="14" customWidth="1"/>
    <col min="6147" max="6147" width="121.28515625" style="14" customWidth="1"/>
    <col min="6148" max="6150" width="15.7109375" style="14" customWidth="1"/>
    <col min="6151" max="6151" width="25.5703125" style="14" customWidth="1"/>
    <col min="6152" max="6152" width="23.5703125" style="14" customWidth="1"/>
    <col min="6153" max="6400" width="9.140625" style="14"/>
    <col min="6401" max="6401" width="6.28515625" style="14" customWidth="1"/>
    <col min="6402" max="6402" width="24" style="14" customWidth="1"/>
    <col min="6403" max="6403" width="121.28515625" style="14" customWidth="1"/>
    <col min="6404" max="6406" width="15.7109375" style="14" customWidth="1"/>
    <col min="6407" max="6407" width="25.5703125" style="14" customWidth="1"/>
    <col min="6408" max="6408" width="23.5703125" style="14" customWidth="1"/>
    <col min="6409" max="6656" width="9.140625" style="14"/>
    <col min="6657" max="6657" width="6.28515625" style="14" customWidth="1"/>
    <col min="6658" max="6658" width="24" style="14" customWidth="1"/>
    <col min="6659" max="6659" width="121.28515625" style="14" customWidth="1"/>
    <col min="6660" max="6662" width="15.7109375" style="14" customWidth="1"/>
    <col min="6663" max="6663" width="25.5703125" style="14" customWidth="1"/>
    <col min="6664" max="6664" width="23.5703125" style="14" customWidth="1"/>
    <col min="6665" max="6912" width="9.140625" style="14"/>
    <col min="6913" max="6913" width="6.28515625" style="14" customWidth="1"/>
    <col min="6914" max="6914" width="24" style="14" customWidth="1"/>
    <col min="6915" max="6915" width="121.28515625" style="14" customWidth="1"/>
    <col min="6916" max="6918" width="15.7109375" style="14" customWidth="1"/>
    <col min="6919" max="6919" width="25.5703125" style="14" customWidth="1"/>
    <col min="6920" max="6920" width="23.5703125" style="14" customWidth="1"/>
    <col min="6921" max="7168" width="9.140625" style="14"/>
    <col min="7169" max="7169" width="6.28515625" style="14" customWidth="1"/>
    <col min="7170" max="7170" width="24" style="14" customWidth="1"/>
    <col min="7171" max="7171" width="121.28515625" style="14" customWidth="1"/>
    <col min="7172" max="7174" width="15.7109375" style="14" customWidth="1"/>
    <col min="7175" max="7175" width="25.5703125" style="14" customWidth="1"/>
    <col min="7176" max="7176" width="23.5703125" style="14" customWidth="1"/>
    <col min="7177" max="7424" width="9.140625" style="14"/>
    <col min="7425" max="7425" width="6.28515625" style="14" customWidth="1"/>
    <col min="7426" max="7426" width="24" style="14" customWidth="1"/>
    <col min="7427" max="7427" width="121.28515625" style="14" customWidth="1"/>
    <col min="7428" max="7430" width="15.7109375" style="14" customWidth="1"/>
    <col min="7431" max="7431" width="25.5703125" style="14" customWidth="1"/>
    <col min="7432" max="7432" width="23.5703125" style="14" customWidth="1"/>
    <col min="7433" max="7680" width="9.140625" style="14"/>
    <col min="7681" max="7681" width="6.28515625" style="14" customWidth="1"/>
    <col min="7682" max="7682" width="24" style="14" customWidth="1"/>
    <col min="7683" max="7683" width="121.28515625" style="14" customWidth="1"/>
    <col min="7684" max="7686" width="15.7109375" style="14" customWidth="1"/>
    <col min="7687" max="7687" width="25.5703125" style="14" customWidth="1"/>
    <col min="7688" max="7688" width="23.5703125" style="14" customWidth="1"/>
    <col min="7689" max="7936" width="9.140625" style="14"/>
    <col min="7937" max="7937" width="6.28515625" style="14" customWidth="1"/>
    <col min="7938" max="7938" width="24" style="14" customWidth="1"/>
    <col min="7939" max="7939" width="121.28515625" style="14" customWidth="1"/>
    <col min="7940" max="7942" width="15.7109375" style="14" customWidth="1"/>
    <col min="7943" max="7943" width="25.5703125" style="14" customWidth="1"/>
    <col min="7944" max="7944" width="23.5703125" style="14" customWidth="1"/>
    <col min="7945" max="8192" width="9.140625" style="14"/>
    <col min="8193" max="8193" width="6.28515625" style="14" customWidth="1"/>
    <col min="8194" max="8194" width="24" style="14" customWidth="1"/>
    <col min="8195" max="8195" width="121.28515625" style="14" customWidth="1"/>
    <col min="8196" max="8198" width="15.7109375" style="14" customWidth="1"/>
    <col min="8199" max="8199" width="25.5703125" style="14" customWidth="1"/>
    <col min="8200" max="8200" width="23.5703125" style="14" customWidth="1"/>
    <col min="8201" max="8448" width="9.140625" style="14"/>
    <col min="8449" max="8449" width="6.28515625" style="14" customWidth="1"/>
    <col min="8450" max="8450" width="24" style="14" customWidth="1"/>
    <col min="8451" max="8451" width="121.28515625" style="14" customWidth="1"/>
    <col min="8452" max="8454" width="15.7109375" style="14" customWidth="1"/>
    <col min="8455" max="8455" width="25.5703125" style="14" customWidth="1"/>
    <col min="8456" max="8456" width="23.5703125" style="14" customWidth="1"/>
    <col min="8457" max="8704" width="9.140625" style="14"/>
    <col min="8705" max="8705" width="6.28515625" style="14" customWidth="1"/>
    <col min="8706" max="8706" width="24" style="14" customWidth="1"/>
    <col min="8707" max="8707" width="121.28515625" style="14" customWidth="1"/>
    <col min="8708" max="8710" width="15.7109375" style="14" customWidth="1"/>
    <col min="8711" max="8711" width="25.5703125" style="14" customWidth="1"/>
    <col min="8712" max="8712" width="23.5703125" style="14" customWidth="1"/>
    <col min="8713" max="8960" width="9.140625" style="14"/>
    <col min="8961" max="8961" width="6.28515625" style="14" customWidth="1"/>
    <col min="8962" max="8962" width="24" style="14" customWidth="1"/>
    <col min="8963" max="8963" width="121.28515625" style="14" customWidth="1"/>
    <col min="8964" max="8966" width="15.7109375" style="14" customWidth="1"/>
    <col min="8967" max="8967" width="25.5703125" style="14" customWidth="1"/>
    <col min="8968" max="8968" width="23.5703125" style="14" customWidth="1"/>
    <col min="8969" max="9216" width="9.140625" style="14"/>
    <col min="9217" max="9217" width="6.28515625" style="14" customWidth="1"/>
    <col min="9218" max="9218" width="24" style="14" customWidth="1"/>
    <col min="9219" max="9219" width="121.28515625" style="14" customWidth="1"/>
    <col min="9220" max="9222" width="15.7109375" style="14" customWidth="1"/>
    <col min="9223" max="9223" width="25.5703125" style="14" customWidth="1"/>
    <col min="9224" max="9224" width="23.5703125" style="14" customWidth="1"/>
    <col min="9225" max="9472" width="9.140625" style="14"/>
    <col min="9473" max="9473" width="6.28515625" style="14" customWidth="1"/>
    <col min="9474" max="9474" width="24" style="14" customWidth="1"/>
    <col min="9475" max="9475" width="121.28515625" style="14" customWidth="1"/>
    <col min="9476" max="9478" width="15.7109375" style="14" customWidth="1"/>
    <col min="9479" max="9479" width="25.5703125" style="14" customWidth="1"/>
    <col min="9480" max="9480" width="23.5703125" style="14" customWidth="1"/>
    <col min="9481" max="9728" width="9.140625" style="14"/>
    <col min="9729" max="9729" width="6.28515625" style="14" customWidth="1"/>
    <col min="9730" max="9730" width="24" style="14" customWidth="1"/>
    <col min="9731" max="9731" width="121.28515625" style="14" customWidth="1"/>
    <col min="9732" max="9734" width="15.7109375" style="14" customWidth="1"/>
    <col min="9735" max="9735" width="25.5703125" style="14" customWidth="1"/>
    <col min="9736" max="9736" width="23.5703125" style="14" customWidth="1"/>
    <col min="9737" max="9984" width="9.140625" style="14"/>
    <col min="9985" max="9985" width="6.28515625" style="14" customWidth="1"/>
    <col min="9986" max="9986" width="24" style="14" customWidth="1"/>
    <col min="9987" max="9987" width="121.28515625" style="14" customWidth="1"/>
    <col min="9988" max="9990" width="15.7109375" style="14" customWidth="1"/>
    <col min="9991" max="9991" width="25.5703125" style="14" customWidth="1"/>
    <col min="9992" max="9992" width="23.5703125" style="14" customWidth="1"/>
    <col min="9993" max="10240" width="9.140625" style="14"/>
    <col min="10241" max="10241" width="6.28515625" style="14" customWidth="1"/>
    <col min="10242" max="10242" width="24" style="14" customWidth="1"/>
    <col min="10243" max="10243" width="121.28515625" style="14" customWidth="1"/>
    <col min="10244" max="10246" width="15.7109375" style="14" customWidth="1"/>
    <col min="10247" max="10247" width="25.5703125" style="14" customWidth="1"/>
    <col min="10248" max="10248" width="23.5703125" style="14" customWidth="1"/>
    <col min="10249" max="10496" width="9.140625" style="14"/>
    <col min="10497" max="10497" width="6.28515625" style="14" customWidth="1"/>
    <col min="10498" max="10498" width="24" style="14" customWidth="1"/>
    <col min="10499" max="10499" width="121.28515625" style="14" customWidth="1"/>
    <col min="10500" max="10502" width="15.7109375" style="14" customWidth="1"/>
    <col min="10503" max="10503" width="25.5703125" style="14" customWidth="1"/>
    <col min="10504" max="10504" width="23.5703125" style="14" customWidth="1"/>
    <col min="10505" max="10752" width="9.140625" style="14"/>
    <col min="10753" max="10753" width="6.28515625" style="14" customWidth="1"/>
    <col min="10754" max="10754" width="24" style="14" customWidth="1"/>
    <col min="10755" max="10755" width="121.28515625" style="14" customWidth="1"/>
    <col min="10756" max="10758" width="15.7109375" style="14" customWidth="1"/>
    <col min="10759" max="10759" width="25.5703125" style="14" customWidth="1"/>
    <col min="10760" max="10760" width="23.5703125" style="14" customWidth="1"/>
    <col min="10761" max="11008" width="9.140625" style="14"/>
    <col min="11009" max="11009" width="6.28515625" style="14" customWidth="1"/>
    <col min="11010" max="11010" width="24" style="14" customWidth="1"/>
    <col min="11011" max="11011" width="121.28515625" style="14" customWidth="1"/>
    <col min="11012" max="11014" width="15.7109375" style="14" customWidth="1"/>
    <col min="11015" max="11015" width="25.5703125" style="14" customWidth="1"/>
    <col min="11016" max="11016" width="23.5703125" style="14" customWidth="1"/>
    <col min="11017" max="11264" width="9.140625" style="14"/>
    <col min="11265" max="11265" width="6.28515625" style="14" customWidth="1"/>
    <col min="11266" max="11266" width="24" style="14" customWidth="1"/>
    <col min="11267" max="11267" width="121.28515625" style="14" customWidth="1"/>
    <col min="11268" max="11270" width="15.7109375" style="14" customWidth="1"/>
    <col min="11271" max="11271" width="25.5703125" style="14" customWidth="1"/>
    <col min="11272" max="11272" width="23.5703125" style="14" customWidth="1"/>
    <col min="11273" max="11520" width="9.140625" style="14"/>
    <col min="11521" max="11521" width="6.28515625" style="14" customWidth="1"/>
    <col min="11522" max="11522" width="24" style="14" customWidth="1"/>
    <col min="11523" max="11523" width="121.28515625" style="14" customWidth="1"/>
    <col min="11524" max="11526" width="15.7109375" style="14" customWidth="1"/>
    <col min="11527" max="11527" width="25.5703125" style="14" customWidth="1"/>
    <col min="11528" max="11528" width="23.5703125" style="14" customWidth="1"/>
    <col min="11529" max="11776" width="9.140625" style="14"/>
    <col min="11777" max="11777" width="6.28515625" style="14" customWidth="1"/>
    <col min="11778" max="11778" width="24" style="14" customWidth="1"/>
    <col min="11779" max="11779" width="121.28515625" style="14" customWidth="1"/>
    <col min="11780" max="11782" width="15.7109375" style="14" customWidth="1"/>
    <col min="11783" max="11783" width="25.5703125" style="14" customWidth="1"/>
    <col min="11784" max="11784" width="23.5703125" style="14" customWidth="1"/>
    <col min="11785" max="12032" width="9.140625" style="14"/>
    <col min="12033" max="12033" width="6.28515625" style="14" customWidth="1"/>
    <col min="12034" max="12034" width="24" style="14" customWidth="1"/>
    <col min="12035" max="12035" width="121.28515625" style="14" customWidth="1"/>
    <col min="12036" max="12038" width="15.7109375" style="14" customWidth="1"/>
    <col min="12039" max="12039" width="25.5703125" style="14" customWidth="1"/>
    <col min="12040" max="12040" width="23.5703125" style="14" customWidth="1"/>
    <col min="12041" max="12288" width="9.140625" style="14"/>
    <col min="12289" max="12289" width="6.28515625" style="14" customWidth="1"/>
    <col min="12290" max="12290" width="24" style="14" customWidth="1"/>
    <col min="12291" max="12291" width="121.28515625" style="14" customWidth="1"/>
    <col min="12292" max="12294" width="15.7109375" style="14" customWidth="1"/>
    <col min="12295" max="12295" width="25.5703125" style="14" customWidth="1"/>
    <col min="12296" max="12296" width="23.5703125" style="14" customWidth="1"/>
    <col min="12297" max="12544" width="9.140625" style="14"/>
    <col min="12545" max="12545" width="6.28515625" style="14" customWidth="1"/>
    <col min="12546" max="12546" width="24" style="14" customWidth="1"/>
    <col min="12547" max="12547" width="121.28515625" style="14" customWidth="1"/>
    <col min="12548" max="12550" width="15.7109375" style="14" customWidth="1"/>
    <col min="12551" max="12551" width="25.5703125" style="14" customWidth="1"/>
    <col min="12552" max="12552" width="23.5703125" style="14" customWidth="1"/>
    <col min="12553" max="12800" width="9.140625" style="14"/>
    <col min="12801" max="12801" width="6.28515625" style="14" customWidth="1"/>
    <col min="12802" max="12802" width="24" style="14" customWidth="1"/>
    <col min="12803" max="12803" width="121.28515625" style="14" customWidth="1"/>
    <col min="12804" max="12806" width="15.7109375" style="14" customWidth="1"/>
    <col min="12807" max="12807" width="25.5703125" style="14" customWidth="1"/>
    <col min="12808" max="12808" width="23.5703125" style="14" customWidth="1"/>
    <col min="12809" max="13056" width="9.140625" style="14"/>
    <col min="13057" max="13057" width="6.28515625" style="14" customWidth="1"/>
    <col min="13058" max="13058" width="24" style="14" customWidth="1"/>
    <col min="13059" max="13059" width="121.28515625" style="14" customWidth="1"/>
    <col min="13060" max="13062" width="15.7109375" style="14" customWidth="1"/>
    <col min="13063" max="13063" width="25.5703125" style="14" customWidth="1"/>
    <col min="13064" max="13064" width="23.5703125" style="14" customWidth="1"/>
    <col min="13065" max="13312" width="9.140625" style="14"/>
    <col min="13313" max="13313" width="6.28515625" style="14" customWidth="1"/>
    <col min="13314" max="13314" width="24" style="14" customWidth="1"/>
    <col min="13315" max="13315" width="121.28515625" style="14" customWidth="1"/>
    <col min="13316" max="13318" width="15.7109375" style="14" customWidth="1"/>
    <col min="13319" max="13319" width="25.5703125" style="14" customWidth="1"/>
    <col min="13320" max="13320" width="23.5703125" style="14" customWidth="1"/>
    <col min="13321" max="13568" width="9.140625" style="14"/>
    <col min="13569" max="13569" width="6.28515625" style="14" customWidth="1"/>
    <col min="13570" max="13570" width="24" style="14" customWidth="1"/>
    <col min="13571" max="13571" width="121.28515625" style="14" customWidth="1"/>
    <col min="13572" max="13574" width="15.7109375" style="14" customWidth="1"/>
    <col min="13575" max="13575" width="25.5703125" style="14" customWidth="1"/>
    <col min="13576" max="13576" width="23.5703125" style="14" customWidth="1"/>
    <col min="13577" max="13824" width="9.140625" style="14"/>
    <col min="13825" max="13825" width="6.28515625" style="14" customWidth="1"/>
    <col min="13826" max="13826" width="24" style="14" customWidth="1"/>
    <col min="13827" max="13827" width="121.28515625" style="14" customWidth="1"/>
    <col min="13828" max="13830" width="15.7109375" style="14" customWidth="1"/>
    <col min="13831" max="13831" width="25.5703125" style="14" customWidth="1"/>
    <col min="13832" max="13832" width="23.5703125" style="14" customWidth="1"/>
    <col min="13833" max="14080" width="9.140625" style="14"/>
    <col min="14081" max="14081" width="6.28515625" style="14" customWidth="1"/>
    <col min="14082" max="14082" width="24" style="14" customWidth="1"/>
    <col min="14083" max="14083" width="121.28515625" style="14" customWidth="1"/>
    <col min="14084" max="14086" width="15.7109375" style="14" customWidth="1"/>
    <col min="14087" max="14087" width="25.5703125" style="14" customWidth="1"/>
    <col min="14088" max="14088" width="23.5703125" style="14" customWidth="1"/>
    <col min="14089" max="14336" width="9.140625" style="14"/>
    <col min="14337" max="14337" width="6.28515625" style="14" customWidth="1"/>
    <col min="14338" max="14338" width="24" style="14" customWidth="1"/>
    <col min="14339" max="14339" width="121.28515625" style="14" customWidth="1"/>
    <col min="14340" max="14342" width="15.7109375" style="14" customWidth="1"/>
    <col min="14343" max="14343" width="25.5703125" style="14" customWidth="1"/>
    <col min="14344" max="14344" width="23.5703125" style="14" customWidth="1"/>
    <col min="14345" max="14592" width="9.140625" style="14"/>
    <col min="14593" max="14593" width="6.28515625" style="14" customWidth="1"/>
    <col min="14594" max="14594" width="24" style="14" customWidth="1"/>
    <col min="14595" max="14595" width="121.28515625" style="14" customWidth="1"/>
    <col min="14596" max="14598" width="15.7109375" style="14" customWidth="1"/>
    <col min="14599" max="14599" width="25.5703125" style="14" customWidth="1"/>
    <col min="14600" max="14600" width="23.5703125" style="14" customWidth="1"/>
    <col min="14601" max="14848" width="9.140625" style="14"/>
    <col min="14849" max="14849" width="6.28515625" style="14" customWidth="1"/>
    <col min="14850" max="14850" width="24" style="14" customWidth="1"/>
    <col min="14851" max="14851" width="121.28515625" style="14" customWidth="1"/>
    <col min="14852" max="14854" width="15.7109375" style="14" customWidth="1"/>
    <col min="14855" max="14855" width="25.5703125" style="14" customWidth="1"/>
    <col min="14856" max="14856" width="23.5703125" style="14" customWidth="1"/>
    <col min="14857" max="15104" width="9.140625" style="14"/>
    <col min="15105" max="15105" width="6.28515625" style="14" customWidth="1"/>
    <col min="15106" max="15106" width="24" style="14" customWidth="1"/>
    <col min="15107" max="15107" width="121.28515625" style="14" customWidth="1"/>
    <col min="15108" max="15110" width="15.7109375" style="14" customWidth="1"/>
    <col min="15111" max="15111" width="25.5703125" style="14" customWidth="1"/>
    <col min="15112" max="15112" width="23.5703125" style="14" customWidth="1"/>
    <col min="15113" max="15360" width="9.140625" style="14"/>
    <col min="15361" max="15361" width="6.28515625" style="14" customWidth="1"/>
    <col min="15362" max="15362" width="24" style="14" customWidth="1"/>
    <col min="15363" max="15363" width="121.28515625" style="14" customWidth="1"/>
    <col min="15364" max="15366" width="15.7109375" style="14" customWidth="1"/>
    <col min="15367" max="15367" width="25.5703125" style="14" customWidth="1"/>
    <col min="15368" max="15368" width="23.5703125" style="14" customWidth="1"/>
    <col min="15369" max="15616" width="9.140625" style="14"/>
    <col min="15617" max="15617" width="6.28515625" style="14" customWidth="1"/>
    <col min="15618" max="15618" width="24" style="14" customWidth="1"/>
    <col min="15619" max="15619" width="121.28515625" style="14" customWidth="1"/>
    <col min="15620" max="15622" width="15.7109375" style="14" customWidth="1"/>
    <col min="15623" max="15623" width="25.5703125" style="14" customWidth="1"/>
    <col min="15624" max="15624" width="23.5703125" style="14" customWidth="1"/>
    <col min="15625" max="15872" width="9.140625" style="14"/>
    <col min="15873" max="15873" width="6.28515625" style="14" customWidth="1"/>
    <col min="15874" max="15874" width="24" style="14" customWidth="1"/>
    <col min="15875" max="15875" width="121.28515625" style="14" customWidth="1"/>
    <col min="15876" max="15878" width="15.7109375" style="14" customWidth="1"/>
    <col min="15879" max="15879" width="25.5703125" style="14" customWidth="1"/>
    <col min="15880" max="15880" width="23.5703125" style="14" customWidth="1"/>
    <col min="15881" max="16128" width="9.140625" style="14"/>
    <col min="16129" max="16129" width="6.28515625" style="14" customWidth="1"/>
    <col min="16130" max="16130" width="24" style="14" customWidth="1"/>
    <col min="16131" max="16131" width="121.28515625" style="14" customWidth="1"/>
    <col min="16132" max="16134" width="15.7109375" style="14" customWidth="1"/>
    <col min="16135" max="16135" width="25.5703125" style="14" customWidth="1"/>
    <col min="16136" max="16136" width="23.5703125" style="14" customWidth="1"/>
    <col min="16137" max="16384" width="9.140625" style="14"/>
  </cols>
  <sheetData>
    <row r="1" spans="1:12" ht="17.25" customHeight="1" x14ac:dyDescent="0.2">
      <c r="E1" s="86" t="s">
        <v>714</v>
      </c>
      <c r="F1" s="86"/>
    </row>
    <row r="2" spans="1:12" ht="17.25" customHeight="1" x14ac:dyDescent="0.2">
      <c r="E2" s="14" t="s">
        <v>715</v>
      </c>
      <c r="L2" s="163"/>
    </row>
    <row r="3" spans="1:12" ht="17.25" customHeight="1" x14ac:dyDescent="0.2">
      <c r="E3" s="14" t="s">
        <v>716</v>
      </c>
      <c r="L3" s="163"/>
    </row>
    <row r="4" spans="1:12" ht="17.25" customHeight="1" x14ac:dyDescent="0.2">
      <c r="B4" s="164"/>
      <c r="C4" s="164"/>
      <c r="D4" s="164"/>
      <c r="E4" s="14" t="s">
        <v>540</v>
      </c>
      <c r="L4" s="163"/>
    </row>
    <row r="5" spans="1:12" x14ac:dyDescent="0.2">
      <c r="L5" s="163"/>
    </row>
    <row r="6" spans="1:12" ht="39.75" customHeight="1" x14ac:dyDescent="0.25">
      <c r="A6" s="229" t="s">
        <v>717</v>
      </c>
      <c r="B6" s="229"/>
      <c r="C6" s="229"/>
      <c r="D6" s="229"/>
      <c r="E6" s="229"/>
      <c r="F6" s="229"/>
      <c r="L6" s="163"/>
    </row>
    <row r="7" spans="1:12" ht="24" customHeight="1" x14ac:dyDescent="0.2">
      <c r="A7" s="165"/>
      <c r="B7" s="165"/>
      <c r="C7" s="165"/>
      <c r="D7" s="165"/>
      <c r="E7" s="165"/>
      <c r="F7" s="165"/>
      <c r="L7" s="163"/>
    </row>
    <row r="8" spans="1:12" ht="19.5" customHeight="1" x14ac:dyDescent="0.2">
      <c r="F8" s="114" t="s">
        <v>638</v>
      </c>
    </row>
    <row r="9" spans="1:12" s="163" customFormat="1" ht="35.25" customHeight="1" x14ac:dyDescent="0.2">
      <c r="A9" s="230" t="s">
        <v>718</v>
      </c>
      <c r="B9" s="230"/>
      <c r="C9" s="166" t="s">
        <v>719</v>
      </c>
      <c r="D9" s="166" t="s">
        <v>533</v>
      </c>
      <c r="E9" s="166" t="s">
        <v>534</v>
      </c>
      <c r="F9" s="166" t="s">
        <v>535</v>
      </c>
    </row>
    <row r="10" spans="1:12" s="163" customFormat="1" x14ac:dyDescent="0.2">
      <c r="A10" s="231" t="s">
        <v>541</v>
      </c>
      <c r="B10" s="231"/>
      <c r="C10" s="167" t="s">
        <v>542</v>
      </c>
      <c r="D10" s="167" t="s">
        <v>543</v>
      </c>
      <c r="E10" s="167" t="s">
        <v>544</v>
      </c>
      <c r="F10" s="167" t="s">
        <v>623</v>
      </c>
    </row>
    <row r="11" spans="1:12" x14ac:dyDescent="0.25">
      <c r="A11" s="228" t="s">
        <v>720</v>
      </c>
      <c r="B11" s="228"/>
      <c r="C11" s="168" t="s">
        <v>721</v>
      </c>
      <c r="D11" s="169">
        <f>D12+D14+D16+D19+D23+D27+D34+D37+D40+D44+D45</f>
        <v>1323760</v>
      </c>
      <c r="E11" s="169">
        <f>E12+E14+E16+E19+E23+E27+E34+E37+E40+E44+E45</f>
        <v>1340199</v>
      </c>
      <c r="F11" s="169">
        <f>F12+F14+F16+F19+F23+F27+F34+F37+F40+F44+F45</f>
        <v>1371366</v>
      </c>
      <c r="G11" s="207"/>
    </row>
    <row r="12" spans="1:12" x14ac:dyDescent="0.25">
      <c r="A12" s="228" t="s">
        <v>722</v>
      </c>
      <c r="B12" s="228"/>
      <c r="C12" s="168" t="s">
        <v>723</v>
      </c>
      <c r="D12" s="169">
        <v>821698</v>
      </c>
      <c r="E12" s="169">
        <v>851199</v>
      </c>
      <c r="F12" s="169">
        <v>884823</v>
      </c>
      <c r="G12" s="170"/>
    </row>
    <row r="13" spans="1:12" x14ac:dyDescent="0.25">
      <c r="A13" s="232" t="s">
        <v>724</v>
      </c>
      <c r="B13" s="232"/>
      <c r="C13" s="171" t="s">
        <v>725</v>
      </c>
      <c r="D13" s="172">
        <v>821698</v>
      </c>
      <c r="E13" s="172">
        <v>851199</v>
      </c>
      <c r="F13" s="172">
        <v>884823</v>
      </c>
      <c r="G13" s="170"/>
    </row>
    <row r="14" spans="1:12" ht="18.75" customHeight="1" x14ac:dyDescent="0.25">
      <c r="A14" s="228" t="s">
        <v>726</v>
      </c>
      <c r="B14" s="228"/>
      <c r="C14" s="168" t="s">
        <v>727</v>
      </c>
      <c r="D14" s="169">
        <v>15428</v>
      </c>
      <c r="E14" s="169">
        <v>16028</v>
      </c>
      <c r="F14" s="169">
        <v>17045</v>
      </c>
      <c r="G14" s="170"/>
    </row>
    <row r="15" spans="1:12" x14ac:dyDescent="0.25">
      <c r="A15" s="232" t="s">
        <v>728</v>
      </c>
      <c r="B15" s="232"/>
      <c r="C15" s="171" t="s">
        <v>729</v>
      </c>
      <c r="D15" s="172">
        <v>15428</v>
      </c>
      <c r="E15" s="172">
        <v>16028</v>
      </c>
      <c r="F15" s="172">
        <v>17045</v>
      </c>
      <c r="G15" s="170"/>
    </row>
    <row r="16" spans="1:12" x14ac:dyDescent="0.25">
      <c r="A16" s="228" t="s">
        <v>730</v>
      </c>
      <c r="B16" s="228"/>
      <c r="C16" s="168" t="s">
        <v>731</v>
      </c>
      <c r="D16" s="169">
        <f>D17+D18</f>
        <v>12156</v>
      </c>
      <c r="E16" s="169">
        <f>E17+E18</f>
        <v>12157</v>
      </c>
      <c r="F16" s="169">
        <f>F17+F18</f>
        <v>12158</v>
      </c>
      <c r="G16" s="170"/>
    </row>
    <row r="17" spans="1:7" x14ac:dyDescent="0.25">
      <c r="A17" s="232" t="s">
        <v>732</v>
      </c>
      <c r="B17" s="232"/>
      <c r="C17" s="171" t="s">
        <v>733</v>
      </c>
      <c r="D17" s="172">
        <v>156</v>
      </c>
      <c r="E17" s="172">
        <v>157</v>
      </c>
      <c r="F17" s="172">
        <v>158</v>
      </c>
      <c r="G17" s="170"/>
    </row>
    <row r="18" spans="1:7" x14ac:dyDescent="0.25">
      <c r="A18" s="232" t="s">
        <v>734</v>
      </c>
      <c r="B18" s="232"/>
      <c r="C18" s="171" t="s">
        <v>735</v>
      </c>
      <c r="D18" s="172">
        <v>12000</v>
      </c>
      <c r="E18" s="172">
        <v>12000</v>
      </c>
      <c r="F18" s="172">
        <v>12000</v>
      </c>
      <c r="G18" s="170"/>
    </row>
    <row r="19" spans="1:7" x14ac:dyDescent="0.25">
      <c r="A19" s="228" t="s">
        <v>736</v>
      </c>
      <c r="B19" s="228"/>
      <c r="C19" s="168" t="s">
        <v>737</v>
      </c>
      <c r="D19" s="169">
        <f>D20+D21+D22</f>
        <v>252014</v>
      </c>
      <c r="E19" s="169">
        <f>E20+E21+E22</f>
        <v>252014</v>
      </c>
      <c r="F19" s="169">
        <f>F20+F21+F22</f>
        <v>252014</v>
      </c>
      <c r="G19" s="170"/>
    </row>
    <row r="20" spans="1:7" x14ac:dyDescent="0.25">
      <c r="A20" s="232" t="s">
        <v>738</v>
      </c>
      <c r="B20" s="232"/>
      <c r="C20" s="171" t="s">
        <v>739</v>
      </c>
      <c r="D20" s="172">
        <v>50404</v>
      </c>
      <c r="E20" s="172">
        <v>50404</v>
      </c>
      <c r="F20" s="172">
        <v>50404</v>
      </c>
      <c r="G20" s="170"/>
    </row>
    <row r="21" spans="1:7" x14ac:dyDescent="0.25">
      <c r="A21" s="232" t="s">
        <v>740</v>
      </c>
      <c r="B21" s="232"/>
      <c r="C21" s="171" t="s">
        <v>741</v>
      </c>
      <c r="D21" s="172">
        <v>111600</v>
      </c>
      <c r="E21" s="172">
        <v>111600</v>
      </c>
      <c r="F21" s="172">
        <v>111600</v>
      </c>
      <c r="G21" s="170"/>
    </row>
    <row r="22" spans="1:7" x14ac:dyDescent="0.25">
      <c r="A22" s="232" t="s">
        <v>742</v>
      </c>
      <c r="B22" s="232"/>
      <c r="C22" s="171" t="s">
        <v>743</v>
      </c>
      <c r="D22" s="172">
        <v>90010</v>
      </c>
      <c r="E22" s="172">
        <v>90010</v>
      </c>
      <c r="F22" s="172">
        <v>90010</v>
      </c>
      <c r="G22" s="170"/>
    </row>
    <row r="23" spans="1:7" s="173" customFormat="1" x14ac:dyDescent="0.25">
      <c r="A23" s="228" t="s">
        <v>744</v>
      </c>
      <c r="B23" s="228"/>
      <c r="C23" s="168" t="s">
        <v>745</v>
      </c>
      <c r="D23" s="169">
        <f>D24+D25+D26</f>
        <v>14538</v>
      </c>
      <c r="E23" s="169">
        <f>E24+E25+E26</f>
        <v>14546</v>
      </c>
      <c r="F23" s="169">
        <f>F24+F25+F26</f>
        <v>14554</v>
      </c>
      <c r="G23" s="170"/>
    </row>
    <row r="24" spans="1:7" s="173" customFormat="1" x14ac:dyDescent="0.25">
      <c r="A24" s="232" t="s">
        <v>746</v>
      </c>
      <c r="B24" s="232"/>
      <c r="C24" s="171" t="s">
        <v>747</v>
      </c>
      <c r="D24" s="172">
        <v>14000</v>
      </c>
      <c r="E24" s="172">
        <v>14000</v>
      </c>
      <c r="F24" s="172">
        <v>14000</v>
      </c>
      <c r="G24" s="170"/>
    </row>
    <row r="25" spans="1:7" x14ac:dyDescent="0.25">
      <c r="A25" s="232" t="s">
        <v>748</v>
      </c>
      <c r="B25" s="232"/>
      <c r="C25" s="171" t="s">
        <v>749</v>
      </c>
      <c r="D25" s="172">
        <v>10</v>
      </c>
      <c r="E25" s="172">
        <v>10</v>
      </c>
      <c r="F25" s="172">
        <v>10</v>
      </c>
      <c r="G25" s="170"/>
    </row>
    <row r="26" spans="1:7" ht="49.5" customHeight="1" x14ac:dyDescent="0.25">
      <c r="A26" s="232" t="s">
        <v>750</v>
      </c>
      <c r="B26" s="232"/>
      <c r="C26" s="171" t="s">
        <v>751</v>
      </c>
      <c r="D26" s="172">
        <v>528</v>
      </c>
      <c r="E26" s="172">
        <v>536</v>
      </c>
      <c r="F26" s="172">
        <v>544</v>
      </c>
      <c r="G26" s="170"/>
    </row>
    <row r="27" spans="1:7" ht="31.5" x14ac:dyDescent="0.25">
      <c r="A27" s="228" t="s">
        <v>752</v>
      </c>
      <c r="B27" s="228"/>
      <c r="C27" s="168" t="s">
        <v>753</v>
      </c>
      <c r="D27" s="169">
        <f>D28+D29+D30+D31+D32+D33</f>
        <v>156734</v>
      </c>
      <c r="E27" s="169">
        <f>E28+E29+E30+E31+E32+E33</f>
        <v>148783</v>
      </c>
      <c r="F27" s="169">
        <f>F28+F29+F30+F31+F32+F33</f>
        <v>144820</v>
      </c>
      <c r="G27" s="170"/>
    </row>
    <row r="28" spans="1:7" ht="45.75" customHeight="1" x14ac:dyDescent="0.25">
      <c r="A28" s="232" t="s">
        <v>754</v>
      </c>
      <c r="B28" s="232"/>
      <c r="C28" s="171" t="s">
        <v>755</v>
      </c>
      <c r="D28" s="172">
        <v>118000</v>
      </c>
      <c r="E28" s="172">
        <v>118000</v>
      </c>
      <c r="F28" s="172">
        <v>118000</v>
      </c>
      <c r="G28" s="170"/>
    </row>
    <row r="29" spans="1:7" ht="47.25" x14ac:dyDescent="0.25">
      <c r="A29" s="232" t="s">
        <v>756</v>
      </c>
      <c r="B29" s="232"/>
      <c r="C29" s="171" t="s">
        <v>757</v>
      </c>
      <c r="D29" s="172">
        <v>7300</v>
      </c>
      <c r="E29" s="172">
        <v>7300</v>
      </c>
      <c r="F29" s="172">
        <v>7300</v>
      </c>
      <c r="G29" s="170"/>
    </row>
    <row r="30" spans="1:7" ht="21" customHeight="1" x14ac:dyDescent="0.25">
      <c r="A30" s="232" t="s">
        <v>758</v>
      </c>
      <c r="B30" s="232"/>
      <c r="C30" s="174" t="s">
        <v>759</v>
      </c>
      <c r="D30" s="172">
        <v>7000</v>
      </c>
      <c r="E30" s="172">
        <v>4700</v>
      </c>
      <c r="F30" s="172">
        <v>3800</v>
      </c>
      <c r="G30" s="170"/>
    </row>
    <row r="31" spans="1:7" ht="63" x14ac:dyDescent="0.25">
      <c r="A31" s="232" t="s">
        <v>760</v>
      </c>
      <c r="B31" s="232"/>
      <c r="C31" s="171" t="s">
        <v>761</v>
      </c>
      <c r="D31" s="172">
        <v>14200</v>
      </c>
      <c r="E31" s="172">
        <v>8700</v>
      </c>
      <c r="F31" s="172">
        <v>5500</v>
      </c>
      <c r="G31" s="170"/>
    </row>
    <row r="32" spans="1:7" ht="30.75" customHeight="1" x14ac:dyDescent="0.25">
      <c r="A32" s="232" t="s">
        <v>762</v>
      </c>
      <c r="B32" s="232"/>
      <c r="C32" s="171" t="s">
        <v>763</v>
      </c>
      <c r="D32" s="172">
        <v>495</v>
      </c>
      <c r="E32" s="172">
        <v>240</v>
      </c>
      <c r="F32" s="172">
        <v>290</v>
      </c>
      <c r="G32" s="170"/>
    </row>
    <row r="33" spans="1:7" ht="47.25" x14ac:dyDescent="0.25">
      <c r="A33" s="232" t="s">
        <v>764</v>
      </c>
      <c r="B33" s="232"/>
      <c r="C33" s="171" t="s">
        <v>765</v>
      </c>
      <c r="D33" s="172">
        <v>9739</v>
      </c>
      <c r="E33" s="172">
        <v>9843</v>
      </c>
      <c r="F33" s="172">
        <v>9930</v>
      </c>
      <c r="G33" s="170"/>
    </row>
    <row r="34" spans="1:7" x14ac:dyDescent="0.25">
      <c r="A34" s="228" t="s">
        <v>766</v>
      </c>
      <c r="B34" s="228"/>
      <c r="C34" s="168" t="s">
        <v>767</v>
      </c>
      <c r="D34" s="169">
        <f>D35+D36</f>
        <v>9064</v>
      </c>
      <c r="E34" s="169">
        <f>E35+E36</f>
        <v>8964</v>
      </c>
      <c r="F34" s="169">
        <f>F35+F36</f>
        <v>9064</v>
      </c>
      <c r="G34" s="170"/>
    </row>
    <row r="35" spans="1:7" x14ac:dyDescent="0.25">
      <c r="A35" s="232" t="s">
        <v>768</v>
      </c>
      <c r="B35" s="232"/>
      <c r="C35" s="171" t="s">
        <v>769</v>
      </c>
      <c r="D35" s="172">
        <v>7964</v>
      </c>
      <c r="E35" s="172">
        <v>7964</v>
      </c>
      <c r="F35" s="172">
        <v>7964</v>
      </c>
      <c r="G35" s="170"/>
    </row>
    <row r="36" spans="1:7" x14ac:dyDescent="0.25">
      <c r="A36" s="232" t="s">
        <v>770</v>
      </c>
      <c r="B36" s="232"/>
      <c r="C36" s="171" t="s">
        <v>771</v>
      </c>
      <c r="D36" s="172">
        <v>1100</v>
      </c>
      <c r="E36" s="172">
        <v>1000</v>
      </c>
      <c r="F36" s="172">
        <v>1100</v>
      </c>
      <c r="G36" s="170"/>
    </row>
    <row r="37" spans="1:7" s="163" customFormat="1" x14ac:dyDescent="0.25">
      <c r="A37" s="228" t="s">
        <v>772</v>
      </c>
      <c r="B37" s="228"/>
      <c r="C37" s="168" t="s">
        <v>773</v>
      </c>
      <c r="D37" s="169">
        <f>D38+D39</f>
        <v>12043</v>
      </c>
      <c r="E37" s="169">
        <f>E38+E39</f>
        <v>12043</v>
      </c>
      <c r="F37" s="169">
        <f>F38+F39</f>
        <v>12043</v>
      </c>
      <c r="G37" s="170"/>
    </row>
    <row r="38" spans="1:7" x14ac:dyDescent="0.25">
      <c r="A38" s="232" t="s">
        <v>774</v>
      </c>
      <c r="B38" s="232"/>
      <c r="C38" s="171" t="s">
        <v>775</v>
      </c>
      <c r="D38" s="172">
        <v>43</v>
      </c>
      <c r="E38" s="172">
        <v>43</v>
      </c>
      <c r="F38" s="172">
        <v>43</v>
      </c>
      <c r="G38" s="170"/>
    </row>
    <row r="39" spans="1:7" x14ac:dyDescent="0.25">
      <c r="A39" s="232" t="s">
        <v>776</v>
      </c>
      <c r="B39" s="232"/>
      <c r="C39" s="171" t="s">
        <v>777</v>
      </c>
      <c r="D39" s="172">
        <v>12000</v>
      </c>
      <c r="E39" s="172">
        <v>12000</v>
      </c>
      <c r="F39" s="172">
        <v>12000</v>
      </c>
      <c r="G39" s="170"/>
    </row>
    <row r="40" spans="1:7" x14ac:dyDescent="0.25">
      <c r="A40" s="228" t="s">
        <v>778</v>
      </c>
      <c r="B40" s="228"/>
      <c r="C40" s="168" t="s">
        <v>779</v>
      </c>
      <c r="D40" s="169">
        <f>D41+D42+D43</f>
        <v>10565</v>
      </c>
      <c r="E40" s="169">
        <f>E41+E42+E43</f>
        <v>5400</v>
      </c>
      <c r="F40" s="169">
        <f>F41+F42+F43</f>
        <v>6000</v>
      </c>
      <c r="G40" s="170"/>
    </row>
    <row r="41" spans="1:7" s="173" customFormat="1" ht="47.25" x14ac:dyDescent="0.25">
      <c r="A41" s="232" t="s">
        <v>780</v>
      </c>
      <c r="B41" s="232"/>
      <c r="C41" s="171" t="s">
        <v>781</v>
      </c>
      <c r="D41" s="172">
        <v>5965</v>
      </c>
      <c r="E41" s="172">
        <v>800</v>
      </c>
      <c r="F41" s="172">
        <v>3500</v>
      </c>
      <c r="G41" s="170"/>
    </row>
    <row r="42" spans="1:7" s="173" customFormat="1" ht="31.5" x14ac:dyDescent="0.25">
      <c r="A42" s="232" t="s">
        <v>782</v>
      </c>
      <c r="B42" s="232"/>
      <c r="C42" s="171" t="s">
        <v>783</v>
      </c>
      <c r="D42" s="172">
        <v>4000</v>
      </c>
      <c r="E42" s="172">
        <v>4000</v>
      </c>
      <c r="F42" s="172">
        <v>2000</v>
      </c>
      <c r="G42" s="170"/>
    </row>
    <row r="43" spans="1:7" s="173" customFormat="1" ht="47.25" x14ac:dyDescent="0.25">
      <c r="A43" s="232" t="s">
        <v>784</v>
      </c>
      <c r="B43" s="233"/>
      <c r="C43" s="174" t="s">
        <v>785</v>
      </c>
      <c r="D43" s="172">
        <v>600</v>
      </c>
      <c r="E43" s="172">
        <v>600</v>
      </c>
      <c r="F43" s="172">
        <v>500</v>
      </c>
      <c r="G43" s="170"/>
    </row>
    <row r="44" spans="1:7" s="173" customFormat="1" x14ac:dyDescent="0.25">
      <c r="A44" s="228" t="s">
        <v>786</v>
      </c>
      <c r="B44" s="228"/>
      <c r="C44" s="168" t="s">
        <v>787</v>
      </c>
      <c r="D44" s="169">
        <v>18000</v>
      </c>
      <c r="E44" s="169">
        <v>18000</v>
      </c>
      <c r="F44" s="169">
        <v>18000</v>
      </c>
      <c r="G44" s="170"/>
    </row>
    <row r="45" spans="1:7" s="173" customFormat="1" x14ac:dyDescent="0.25">
      <c r="A45" s="228" t="s">
        <v>788</v>
      </c>
      <c r="B45" s="228"/>
      <c r="C45" s="168" t="s">
        <v>789</v>
      </c>
      <c r="D45" s="169">
        <v>1520</v>
      </c>
      <c r="E45" s="169">
        <v>1065</v>
      </c>
      <c r="F45" s="169">
        <v>845</v>
      </c>
      <c r="G45" s="170"/>
    </row>
    <row r="46" spans="1:7" s="173" customFormat="1" x14ac:dyDescent="0.25">
      <c r="A46" s="232" t="s">
        <v>790</v>
      </c>
      <c r="B46" s="232"/>
      <c r="C46" s="171" t="s">
        <v>791</v>
      </c>
      <c r="D46" s="172">
        <v>1520</v>
      </c>
      <c r="E46" s="172">
        <v>1065</v>
      </c>
      <c r="F46" s="172">
        <v>845</v>
      </c>
      <c r="G46" s="170"/>
    </row>
    <row r="47" spans="1:7" s="173" customFormat="1" x14ac:dyDescent="0.25">
      <c r="A47" s="228" t="s">
        <v>792</v>
      </c>
      <c r="B47" s="235"/>
      <c r="C47" s="168" t="s">
        <v>793</v>
      </c>
      <c r="D47" s="169">
        <f>D48</f>
        <v>1961332.5</v>
      </c>
      <c r="E47" s="169">
        <f>E48</f>
        <v>1874857.5</v>
      </c>
      <c r="F47" s="169">
        <f>F48</f>
        <v>1647192.8</v>
      </c>
    </row>
    <row r="48" spans="1:7" s="173" customFormat="1" ht="31.5" x14ac:dyDescent="0.25">
      <c r="A48" s="228" t="s">
        <v>794</v>
      </c>
      <c r="B48" s="235"/>
      <c r="C48" s="168" t="s">
        <v>795</v>
      </c>
      <c r="D48" s="169">
        <f>D49+D50+D51+D52</f>
        <v>1961332.5</v>
      </c>
      <c r="E48" s="169">
        <f>E49+E50+E51+E52</f>
        <v>1874857.5</v>
      </c>
      <c r="F48" s="169">
        <f>F49+F50+F51+F52</f>
        <v>1647192.8</v>
      </c>
    </row>
    <row r="49" spans="1:6" x14ac:dyDescent="0.25">
      <c r="A49" s="232" t="s">
        <v>796</v>
      </c>
      <c r="B49" s="232"/>
      <c r="C49" s="171" t="s">
        <v>797</v>
      </c>
      <c r="D49" s="172">
        <v>196879.2</v>
      </c>
      <c r="E49" s="172">
        <v>134709.29999999999</v>
      </c>
      <c r="F49" s="172">
        <v>144711.20000000001</v>
      </c>
    </row>
    <row r="50" spans="1:6" x14ac:dyDescent="0.25">
      <c r="A50" s="232" t="s">
        <v>798</v>
      </c>
      <c r="B50" s="232"/>
      <c r="C50" s="171" t="s">
        <v>799</v>
      </c>
      <c r="D50" s="172">
        <v>372914</v>
      </c>
      <c r="E50" s="172">
        <v>220963</v>
      </c>
      <c r="F50" s="172">
        <v>219526.8</v>
      </c>
    </row>
    <row r="51" spans="1:6" x14ac:dyDescent="0.25">
      <c r="A51" s="232" t="s">
        <v>800</v>
      </c>
      <c r="B51" s="232"/>
      <c r="C51" s="171" t="s">
        <v>801</v>
      </c>
      <c r="D51" s="172">
        <v>1146652.1000000001</v>
      </c>
      <c r="E51" s="172">
        <v>1143042.2</v>
      </c>
      <c r="F51" s="172">
        <v>1145044.1000000001</v>
      </c>
    </row>
    <row r="52" spans="1:6" x14ac:dyDescent="0.25">
      <c r="A52" s="232" t="s">
        <v>802</v>
      </c>
      <c r="B52" s="232"/>
      <c r="C52" s="171" t="s">
        <v>803</v>
      </c>
      <c r="D52" s="172">
        <v>244887.2</v>
      </c>
      <c r="E52" s="172">
        <v>376143</v>
      </c>
      <c r="F52" s="172">
        <v>137910.70000000001</v>
      </c>
    </row>
    <row r="53" spans="1:6" ht="28.5" customHeight="1" x14ac:dyDescent="0.25">
      <c r="A53" s="234"/>
      <c r="B53" s="234"/>
      <c r="C53" s="168" t="s">
        <v>804</v>
      </c>
      <c r="D53" s="169">
        <f>D11+D47</f>
        <v>3285092.5</v>
      </c>
      <c r="E53" s="169">
        <f>E11+E48</f>
        <v>3215056.5</v>
      </c>
      <c r="F53" s="169">
        <f>F11+F48</f>
        <v>3018558.8</v>
      </c>
    </row>
    <row r="55" spans="1:6" x14ac:dyDescent="0.2">
      <c r="D55" s="176"/>
      <c r="E55" s="176"/>
      <c r="F55" s="176"/>
    </row>
  </sheetData>
  <mergeCells count="46">
    <mergeCell ref="A50:B50"/>
    <mergeCell ref="A51:B51"/>
    <mergeCell ref="A52:B52"/>
    <mergeCell ref="A53:B53"/>
    <mergeCell ref="A44:B44"/>
    <mergeCell ref="A45:B45"/>
    <mergeCell ref="A46:B46"/>
    <mergeCell ref="A47:B47"/>
    <mergeCell ref="A48:B48"/>
    <mergeCell ref="A49:B49"/>
    <mergeCell ref="A43:B43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31:B31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19:B19"/>
    <mergeCell ref="A6:F6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</mergeCells>
  <pageMargins left="0.39370078740157483" right="0.39370078740157483" top="0.98425196850393704" bottom="0.39370078740157483" header="0.31496062992125984" footer="0.31496062992125984"/>
  <pageSetup paperSize="9" scale="71" fitToHeight="7" orientation="landscape" r:id="rId1"/>
  <headerFooter differentFirst="1">
    <oddHeader xml:space="preserve">&amp;C&amp;P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09"/>
  <sheetViews>
    <sheetView tabSelected="1" zoomScaleNormal="100" workbookViewId="0">
      <selection activeCell="C13" sqref="C13"/>
    </sheetView>
  </sheetViews>
  <sheetFormatPr defaultRowHeight="12.75" outlineLevelRow="7" x14ac:dyDescent="0.2"/>
  <cols>
    <col min="1" max="1" width="20.7109375" customWidth="1"/>
    <col min="2" max="2" width="10.28515625" customWidth="1"/>
    <col min="3" max="3" width="78.42578125" style="67" customWidth="1"/>
    <col min="4" max="4" width="17.28515625" customWidth="1"/>
    <col min="5" max="5" width="17.85546875" customWidth="1"/>
    <col min="6" max="6" width="17.7109375" customWidth="1"/>
    <col min="7" max="7" width="15.28515625" customWidth="1"/>
    <col min="8" max="8" width="17.42578125" customWidth="1"/>
    <col min="9" max="9" width="14.42578125" customWidth="1"/>
  </cols>
  <sheetData>
    <row r="1" spans="1:6" s="5" customFormat="1" ht="15.75" x14ac:dyDescent="0.25">
      <c r="A1" s="236"/>
      <c r="B1" s="236"/>
      <c r="C1" s="46"/>
      <c r="D1" s="4"/>
      <c r="E1" s="12" t="s">
        <v>824</v>
      </c>
    </row>
    <row r="2" spans="1:6" s="5" customFormat="1" ht="15.75" x14ac:dyDescent="0.25">
      <c r="A2" s="4"/>
      <c r="B2" s="4"/>
      <c r="C2" s="46"/>
      <c r="D2" s="4"/>
      <c r="E2" s="13" t="s">
        <v>538</v>
      </c>
    </row>
    <row r="3" spans="1:6" s="5" customFormat="1" ht="15.75" x14ac:dyDescent="0.25">
      <c r="A3" s="7"/>
      <c r="B3" s="7"/>
      <c r="C3" s="47"/>
      <c r="D3" s="7"/>
      <c r="E3" s="14" t="s">
        <v>539</v>
      </c>
    </row>
    <row r="4" spans="1:6" s="5" customFormat="1" ht="15.75" x14ac:dyDescent="0.25">
      <c r="A4" s="7"/>
      <c r="B4" s="7"/>
      <c r="C4" s="48"/>
      <c r="D4" s="7"/>
      <c r="E4" s="14" t="s">
        <v>540</v>
      </c>
    </row>
    <row r="5" spans="1:6" s="5" customFormat="1" ht="15.75" x14ac:dyDescent="0.25">
      <c r="A5" s="4"/>
      <c r="B5" s="4"/>
      <c r="C5" s="46"/>
      <c r="D5" s="4"/>
      <c r="E5" s="4"/>
    </row>
    <row r="6" spans="1:6" s="5" customFormat="1" ht="39.75" customHeight="1" x14ac:dyDescent="0.25">
      <c r="A6" s="237" t="s">
        <v>622</v>
      </c>
      <c r="B6" s="237"/>
      <c r="C6" s="237"/>
      <c r="D6" s="237"/>
      <c r="E6" s="237"/>
      <c r="F6" s="237"/>
    </row>
    <row r="7" spans="1:6" s="5" customFormat="1" ht="15.75" x14ac:dyDescent="0.25">
      <c r="A7" s="238"/>
      <c r="B7" s="238"/>
      <c r="C7" s="49"/>
    </row>
    <row r="8" spans="1:6" s="5" customFormat="1" ht="15.75" x14ac:dyDescent="0.25">
      <c r="A8" s="8"/>
      <c r="B8" s="8"/>
      <c r="C8" s="50"/>
      <c r="D8" s="4"/>
      <c r="E8" s="4"/>
      <c r="F8" s="5" t="s">
        <v>527</v>
      </c>
    </row>
    <row r="9" spans="1:6" s="11" customFormat="1" ht="21.75" customHeight="1" x14ac:dyDescent="0.2">
      <c r="A9" s="31" t="s">
        <v>530</v>
      </c>
      <c r="B9" s="31" t="s">
        <v>531</v>
      </c>
      <c r="C9" s="254" t="s">
        <v>532</v>
      </c>
      <c r="D9" s="32" t="s">
        <v>533</v>
      </c>
      <c r="E9" s="32" t="s">
        <v>534</v>
      </c>
      <c r="F9" s="32" t="s">
        <v>535</v>
      </c>
    </row>
    <row r="10" spans="1:6" s="11" customFormat="1" ht="19.5" customHeight="1" x14ac:dyDescent="0.2">
      <c r="A10" s="9" t="s">
        <v>541</v>
      </c>
      <c r="B10" s="9" t="s">
        <v>542</v>
      </c>
      <c r="C10" s="255">
        <v>3</v>
      </c>
      <c r="D10" s="10" t="s">
        <v>544</v>
      </c>
      <c r="E10" s="10" t="s">
        <v>623</v>
      </c>
      <c r="F10" s="10" t="s">
        <v>545</v>
      </c>
    </row>
    <row r="11" spans="1:6" ht="31.5" outlineLevel="2" x14ac:dyDescent="0.25">
      <c r="A11" s="1" t="s">
        <v>291</v>
      </c>
      <c r="B11" s="1"/>
      <c r="C11" s="208" t="s">
        <v>292</v>
      </c>
      <c r="D11" s="18">
        <f>D12+D36</f>
        <v>1626453.16</v>
      </c>
      <c r="E11" s="18">
        <f t="shared" ref="E11:F11" si="0">E12+E36</f>
        <v>1593802.0100000002</v>
      </c>
      <c r="F11" s="18">
        <f t="shared" si="0"/>
        <v>1599351.3500000003</v>
      </c>
    </row>
    <row r="12" spans="1:6" ht="31.5" outlineLevel="3" x14ac:dyDescent="0.25">
      <c r="A12" s="1" t="s">
        <v>293</v>
      </c>
      <c r="B12" s="1"/>
      <c r="C12" s="208" t="s">
        <v>294</v>
      </c>
      <c r="D12" s="18">
        <f>D13+D22+D33</f>
        <v>18100</v>
      </c>
      <c r="E12" s="18">
        <f t="shared" ref="E12:F12" si="1">E13+E22</f>
        <v>11154.7</v>
      </c>
      <c r="F12" s="18">
        <f t="shared" si="1"/>
        <v>11827.2</v>
      </c>
    </row>
    <row r="13" spans="1:6" ht="47.25" outlineLevel="4" x14ac:dyDescent="0.25">
      <c r="A13" s="1" t="s">
        <v>295</v>
      </c>
      <c r="B13" s="1"/>
      <c r="C13" s="208" t="s">
        <v>296</v>
      </c>
      <c r="D13" s="18">
        <f>D14+D16+D18+D20</f>
        <v>17095.3</v>
      </c>
      <c r="E13" s="18">
        <f t="shared" ref="E13:F13" si="2">E14+E16+E18+E20</f>
        <v>10550</v>
      </c>
      <c r="F13" s="18">
        <f t="shared" si="2"/>
        <v>11222.5</v>
      </c>
    </row>
    <row r="14" spans="1:6" ht="15.75" outlineLevel="5" x14ac:dyDescent="0.25">
      <c r="A14" s="1" t="s">
        <v>387</v>
      </c>
      <c r="B14" s="1"/>
      <c r="C14" s="208" t="s">
        <v>388</v>
      </c>
      <c r="D14" s="18">
        <f>D15</f>
        <v>10172.5</v>
      </c>
      <c r="E14" s="18">
        <f>E15</f>
        <v>9150</v>
      </c>
      <c r="F14" s="18">
        <f>F15</f>
        <v>10172.5</v>
      </c>
    </row>
    <row r="15" spans="1:6" ht="15.75" outlineLevel="7" x14ac:dyDescent="0.25">
      <c r="A15" s="2" t="s">
        <v>387</v>
      </c>
      <c r="B15" s="2" t="s">
        <v>27</v>
      </c>
      <c r="C15" s="209" t="s">
        <v>28</v>
      </c>
      <c r="D15" s="19">
        <v>10172.5</v>
      </c>
      <c r="E15" s="19">
        <v>9150</v>
      </c>
      <c r="F15" s="19">
        <v>10172.5</v>
      </c>
    </row>
    <row r="16" spans="1:6" s="11" customFormat="1" ht="15.75" outlineLevel="7" x14ac:dyDescent="0.25">
      <c r="A16" s="41" t="s">
        <v>599</v>
      </c>
      <c r="B16" s="41"/>
      <c r="C16" s="210" t="s">
        <v>597</v>
      </c>
      <c r="D16" s="18">
        <f>D17</f>
        <v>100</v>
      </c>
      <c r="E16" s="18">
        <f>E17</f>
        <v>0</v>
      </c>
      <c r="F16" s="18">
        <f>F17</f>
        <v>0</v>
      </c>
    </row>
    <row r="17" spans="1:6" ht="31.5" outlineLevel="7" x14ac:dyDescent="0.25">
      <c r="A17" s="40" t="s">
        <v>599</v>
      </c>
      <c r="B17" s="40" t="s">
        <v>92</v>
      </c>
      <c r="C17" s="211" t="s">
        <v>598</v>
      </c>
      <c r="D17" s="19">
        <v>100</v>
      </c>
      <c r="E17" s="19"/>
      <c r="F17" s="19"/>
    </row>
    <row r="18" spans="1:6" s="27" customFormat="1" ht="47.25" outlineLevel="5" x14ac:dyDescent="0.25">
      <c r="A18" s="25" t="s">
        <v>389</v>
      </c>
      <c r="B18" s="25"/>
      <c r="C18" s="212" t="s">
        <v>390</v>
      </c>
      <c r="D18" s="26">
        <f>D19</f>
        <v>4372.8</v>
      </c>
      <c r="E18" s="26">
        <f>E19</f>
        <v>0</v>
      </c>
      <c r="F18" s="26">
        <f>F19</f>
        <v>0</v>
      </c>
    </row>
    <row r="19" spans="1:6" s="27" customFormat="1" ht="31.5" outlineLevel="7" x14ac:dyDescent="0.25">
      <c r="A19" s="28" t="s">
        <v>389</v>
      </c>
      <c r="B19" s="28" t="s">
        <v>92</v>
      </c>
      <c r="C19" s="213" t="s">
        <v>93</v>
      </c>
      <c r="D19" s="29">
        <v>4372.8</v>
      </c>
      <c r="E19" s="29"/>
      <c r="F19" s="29"/>
    </row>
    <row r="20" spans="1:6" s="27" customFormat="1" ht="63" outlineLevel="5" x14ac:dyDescent="0.25">
      <c r="A20" s="25" t="s">
        <v>391</v>
      </c>
      <c r="B20" s="25"/>
      <c r="C20" s="212" t="s">
        <v>392</v>
      </c>
      <c r="D20" s="26">
        <f>D21</f>
        <v>2450</v>
      </c>
      <c r="E20" s="26">
        <f>E21</f>
        <v>1400</v>
      </c>
      <c r="F20" s="26">
        <f>F21</f>
        <v>1050</v>
      </c>
    </row>
    <row r="21" spans="1:6" s="27" customFormat="1" ht="31.5" outlineLevel="7" x14ac:dyDescent="0.25">
      <c r="A21" s="28" t="s">
        <v>391</v>
      </c>
      <c r="B21" s="28" t="s">
        <v>92</v>
      </c>
      <c r="C21" s="213" t="s">
        <v>93</v>
      </c>
      <c r="D21" s="29">
        <v>2450</v>
      </c>
      <c r="E21" s="29">
        <v>1400</v>
      </c>
      <c r="F21" s="29">
        <v>1050</v>
      </c>
    </row>
    <row r="22" spans="1:6" ht="47.25" outlineLevel="4" x14ac:dyDescent="0.25">
      <c r="A22" s="1" t="s">
        <v>407</v>
      </c>
      <c r="B22" s="1"/>
      <c r="C22" s="208" t="s">
        <v>408</v>
      </c>
      <c r="D22" s="18">
        <f>D23+D27+D30</f>
        <v>604.70000000000005</v>
      </c>
      <c r="E22" s="18">
        <f t="shared" ref="E22:F22" si="3">E23+E27+E30</f>
        <v>604.70000000000005</v>
      </c>
      <c r="F22" s="18">
        <f t="shared" si="3"/>
        <v>604.70000000000005</v>
      </c>
    </row>
    <row r="23" spans="1:6" ht="15.75" outlineLevel="5" x14ac:dyDescent="0.25">
      <c r="A23" s="1" t="s">
        <v>426</v>
      </c>
      <c r="B23" s="1"/>
      <c r="C23" s="208" t="s">
        <v>427</v>
      </c>
      <c r="D23" s="18">
        <f>D24+D25+D26</f>
        <v>407.4</v>
      </c>
      <c r="E23" s="18">
        <f>E24+E25+E26</f>
        <v>407.4</v>
      </c>
      <c r="F23" s="18">
        <f>F24+F25+F26</f>
        <v>407.4</v>
      </c>
    </row>
    <row r="24" spans="1:6" ht="31.5" outlineLevel="7" x14ac:dyDescent="0.25">
      <c r="A24" s="2" t="s">
        <v>426</v>
      </c>
      <c r="B24" s="2" t="s">
        <v>11</v>
      </c>
      <c r="C24" s="209" t="s">
        <v>12</v>
      </c>
      <c r="D24" s="19">
        <v>69</v>
      </c>
      <c r="E24" s="19">
        <v>69</v>
      </c>
      <c r="F24" s="19">
        <v>69</v>
      </c>
    </row>
    <row r="25" spans="1:6" ht="15.75" outlineLevel="7" x14ac:dyDescent="0.25">
      <c r="A25" s="2" t="s">
        <v>426</v>
      </c>
      <c r="B25" s="2" t="s">
        <v>33</v>
      </c>
      <c r="C25" s="209" t="s">
        <v>34</v>
      </c>
      <c r="D25" s="19">
        <v>38.4</v>
      </c>
      <c r="E25" s="19">
        <v>38.4</v>
      </c>
      <c r="F25" s="19">
        <v>38.4</v>
      </c>
    </row>
    <row r="26" spans="1:6" ht="31.5" outlineLevel="7" x14ac:dyDescent="0.25">
      <c r="A26" s="2" t="s">
        <v>426</v>
      </c>
      <c r="B26" s="2" t="s">
        <v>92</v>
      </c>
      <c r="C26" s="209" t="s">
        <v>93</v>
      </c>
      <c r="D26" s="19">
        <v>300</v>
      </c>
      <c r="E26" s="19">
        <v>300</v>
      </c>
      <c r="F26" s="19">
        <v>300</v>
      </c>
    </row>
    <row r="27" spans="1:6" ht="31.5" outlineLevel="5" x14ac:dyDescent="0.25">
      <c r="A27" s="1" t="s">
        <v>428</v>
      </c>
      <c r="B27" s="1"/>
      <c r="C27" s="208" t="s">
        <v>429</v>
      </c>
      <c r="D27" s="18">
        <f>D29+D28</f>
        <v>97.3</v>
      </c>
      <c r="E27" s="18">
        <f>E29+E28</f>
        <v>97.3</v>
      </c>
      <c r="F27" s="18">
        <f>F29+F28</f>
        <v>97.3</v>
      </c>
    </row>
    <row r="28" spans="1:6" ht="31.5" outlineLevel="5" x14ac:dyDescent="0.25">
      <c r="A28" s="2" t="s">
        <v>428</v>
      </c>
      <c r="B28" s="2" t="s">
        <v>11</v>
      </c>
      <c r="C28" s="209" t="s">
        <v>12</v>
      </c>
      <c r="D28" s="19">
        <v>20.8</v>
      </c>
      <c r="E28" s="19">
        <v>20.8</v>
      </c>
      <c r="F28" s="19">
        <v>20.8</v>
      </c>
    </row>
    <row r="29" spans="1:6" ht="31.5" outlineLevel="7" x14ac:dyDescent="0.25">
      <c r="A29" s="2" t="s">
        <v>428</v>
      </c>
      <c r="B29" s="2" t="s">
        <v>92</v>
      </c>
      <c r="C29" s="209" t="s">
        <v>93</v>
      </c>
      <c r="D29" s="19">
        <v>76.5</v>
      </c>
      <c r="E29" s="19">
        <v>76.5</v>
      </c>
      <c r="F29" s="19">
        <v>76.5</v>
      </c>
    </row>
    <row r="30" spans="1:6" ht="15.75" outlineLevel="5" x14ac:dyDescent="0.25">
      <c r="A30" s="1" t="s">
        <v>430</v>
      </c>
      <c r="B30" s="1"/>
      <c r="C30" s="208" t="s">
        <v>431</v>
      </c>
      <c r="D30" s="18">
        <f>D31+D32</f>
        <v>100</v>
      </c>
      <c r="E30" s="18">
        <f>E31+E32</f>
        <v>100</v>
      </c>
      <c r="F30" s="18">
        <f>F31+F32</f>
        <v>100</v>
      </c>
    </row>
    <row r="31" spans="1:6" ht="31.5" outlineLevel="7" x14ac:dyDescent="0.25">
      <c r="A31" s="2" t="s">
        <v>430</v>
      </c>
      <c r="B31" s="2" t="s">
        <v>11</v>
      </c>
      <c r="C31" s="209" t="s">
        <v>12</v>
      </c>
      <c r="D31" s="19">
        <v>25</v>
      </c>
      <c r="E31" s="19">
        <v>25</v>
      </c>
      <c r="F31" s="19">
        <v>25</v>
      </c>
    </row>
    <row r="32" spans="1:6" ht="15.75" outlineLevel="7" x14ac:dyDescent="0.25">
      <c r="A32" s="2" t="s">
        <v>430</v>
      </c>
      <c r="B32" s="2" t="s">
        <v>33</v>
      </c>
      <c r="C32" s="209" t="s">
        <v>34</v>
      </c>
      <c r="D32" s="19">
        <v>75</v>
      </c>
      <c r="E32" s="19">
        <v>75</v>
      </c>
      <c r="F32" s="19">
        <v>75</v>
      </c>
    </row>
    <row r="33" spans="1:6" ht="31.5" outlineLevel="4" x14ac:dyDescent="0.25">
      <c r="A33" s="1" t="s">
        <v>393</v>
      </c>
      <c r="B33" s="1"/>
      <c r="C33" s="208" t="s">
        <v>815</v>
      </c>
      <c r="D33" s="18">
        <f t="shared" ref="D33:F34" si="4">D34</f>
        <v>400</v>
      </c>
      <c r="E33" s="18">
        <f t="shared" si="4"/>
        <v>0</v>
      </c>
      <c r="F33" s="18">
        <f t="shared" si="4"/>
        <v>0</v>
      </c>
    </row>
    <row r="34" spans="1:6" ht="47.25" outlineLevel="5" x14ac:dyDescent="0.25">
      <c r="A34" s="1" t="s">
        <v>394</v>
      </c>
      <c r="B34" s="1"/>
      <c r="C34" s="208" t="s">
        <v>395</v>
      </c>
      <c r="D34" s="18">
        <f t="shared" si="4"/>
        <v>400</v>
      </c>
      <c r="E34" s="18">
        <f t="shared" si="4"/>
        <v>0</v>
      </c>
      <c r="F34" s="18">
        <f t="shared" si="4"/>
        <v>0</v>
      </c>
    </row>
    <row r="35" spans="1:6" ht="31.5" outlineLevel="7" x14ac:dyDescent="0.25">
      <c r="A35" s="2" t="s">
        <v>394</v>
      </c>
      <c r="B35" s="2" t="s">
        <v>92</v>
      </c>
      <c r="C35" s="209" t="s">
        <v>93</v>
      </c>
      <c r="D35" s="19">
        <v>400</v>
      </c>
      <c r="E35" s="19"/>
      <c r="F35" s="19"/>
    </row>
    <row r="36" spans="1:6" ht="31.5" outlineLevel="3" x14ac:dyDescent="0.25">
      <c r="A36" s="1" t="s">
        <v>396</v>
      </c>
      <c r="B36" s="1"/>
      <c r="C36" s="208" t="s">
        <v>397</v>
      </c>
      <c r="D36" s="18">
        <f>D37+D49</f>
        <v>1608353.16</v>
      </c>
      <c r="E36" s="18">
        <f t="shared" ref="E36:F36" si="5">E37+E49</f>
        <v>1582647.3100000003</v>
      </c>
      <c r="F36" s="18">
        <f t="shared" si="5"/>
        <v>1587524.1500000004</v>
      </c>
    </row>
    <row r="37" spans="1:6" ht="31.5" outlineLevel="4" x14ac:dyDescent="0.25">
      <c r="A37" s="1" t="s">
        <v>398</v>
      </c>
      <c r="B37" s="1"/>
      <c r="C37" s="208" t="s">
        <v>57</v>
      </c>
      <c r="D37" s="18">
        <f>D38+D41+D43+D45+D47</f>
        <v>333627.89999999997</v>
      </c>
      <c r="E37" s="18">
        <f t="shared" ref="E37:F37" si="6">E38+E41+E43+E45+E47</f>
        <v>311089.3</v>
      </c>
      <c r="F37" s="18">
        <f t="shared" si="6"/>
        <v>310594.59999999998</v>
      </c>
    </row>
    <row r="38" spans="1:6" ht="15.75" outlineLevel="5" x14ac:dyDescent="0.25">
      <c r="A38" s="1" t="s">
        <v>432</v>
      </c>
      <c r="B38" s="1"/>
      <c r="C38" s="208" t="s">
        <v>59</v>
      </c>
      <c r="D38" s="18">
        <f>D39+D40</f>
        <v>10686.3</v>
      </c>
      <c r="E38" s="18">
        <f>E39+E40</f>
        <v>10004</v>
      </c>
      <c r="F38" s="18">
        <f>F39+F40</f>
        <v>9509.2999999999993</v>
      </c>
    </row>
    <row r="39" spans="1:6" ht="47.25" outlineLevel="7" x14ac:dyDescent="0.25">
      <c r="A39" s="2" t="s">
        <v>432</v>
      </c>
      <c r="B39" s="2" t="s">
        <v>8</v>
      </c>
      <c r="C39" s="209" t="s">
        <v>9</v>
      </c>
      <c r="D39" s="19">
        <v>10587</v>
      </c>
      <c r="E39" s="19">
        <v>9904.7000000000007</v>
      </c>
      <c r="F39" s="19">
        <v>9410</v>
      </c>
    </row>
    <row r="40" spans="1:6" ht="31.5" outlineLevel="7" x14ac:dyDescent="0.25">
      <c r="A40" s="2" t="s">
        <v>432</v>
      </c>
      <c r="B40" s="2" t="s">
        <v>11</v>
      </c>
      <c r="C40" s="209" t="s">
        <v>12</v>
      </c>
      <c r="D40" s="19">
        <v>99.3</v>
      </c>
      <c r="E40" s="19">
        <v>99.3</v>
      </c>
      <c r="F40" s="19">
        <v>99.3</v>
      </c>
    </row>
    <row r="41" spans="1:6" ht="31.5" outlineLevel="5" x14ac:dyDescent="0.25">
      <c r="A41" s="1" t="s">
        <v>399</v>
      </c>
      <c r="B41" s="1"/>
      <c r="C41" s="208" t="s">
        <v>400</v>
      </c>
      <c r="D41" s="18">
        <f>D42</f>
        <v>123225.9</v>
      </c>
      <c r="E41" s="18">
        <f>E42</f>
        <v>110900</v>
      </c>
      <c r="F41" s="18">
        <f>F42</f>
        <v>110900</v>
      </c>
    </row>
    <row r="42" spans="1:6" ht="31.5" outlineLevel="7" x14ac:dyDescent="0.25">
      <c r="A42" s="2" t="s">
        <v>399</v>
      </c>
      <c r="B42" s="2" t="s">
        <v>92</v>
      </c>
      <c r="C42" s="209" t="s">
        <v>93</v>
      </c>
      <c r="D42" s="19">
        <v>123225.9</v>
      </c>
      <c r="E42" s="19">
        <v>110900</v>
      </c>
      <c r="F42" s="19">
        <v>110900</v>
      </c>
    </row>
    <row r="43" spans="1:6" ht="15.75" outlineLevel="5" x14ac:dyDescent="0.25">
      <c r="A43" s="1" t="s">
        <v>409</v>
      </c>
      <c r="B43" s="1"/>
      <c r="C43" s="208" t="s">
        <v>410</v>
      </c>
      <c r="D43" s="18">
        <f>D44</f>
        <v>115417.3</v>
      </c>
      <c r="E43" s="18">
        <f>E44</f>
        <v>110585.3</v>
      </c>
      <c r="F43" s="18">
        <f>F44</f>
        <v>110585.3</v>
      </c>
    </row>
    <row r="44" spans="1:6" ht="31.5" outlineLevel="7" x14ac:dyDescent="0.25">
      <c r="A44" s="2" t="s">
        <v>409</v>
      </c>
      <c r="B44" s="2" t="s">
        <v>92</v>
      </c>
      <c r="C44" s="209" t="s">
        <v>93</v>
      </c>
      <c r="D44" s="19">
        <f>96687+18730.3</f>
        <v>115417.3</v>
      </c>
      <c r="E44" s="19">
        <f>91855+18730.3</f>
        <v>110585.3</v>
      </c>
      <c r="F44" s="19">
        <f>91855+18730.3</f>
        <v>110585.3</v>
      </c>
    </row>
    <row r="45" spans="1:6" ht="15.75" outlineLevel="5" x14ac:dyDescent="0.25">
      <c r="A45" s="1" t="s">
        <v>418</v>
      </c>
      <c r="B45" s="1"/>
      <c r="C45" s="208" t="s">
        <v>419</v>
      </c>
      <c r="D45" s="18">
        <f>D46</f>
        <v>71424.800000000003</v>
      </c>
      <c r="E45" s="18">
        <f>E46</f>
        <v>68000</v>
      </c>
      <c r="F45" s="18">
        <f>F46</f>
        <v>68000</v>
      </c>
    </row>
    <row r="46" spans="1:6" ht="31.5" outlineLevel="7" x14ac:dyDescent="0.25">
      <c r="A46" s="2" t="s">
        <v>418</v>
      </c>
      <c r="B46" s="2" t="s">
        <v>92</v>
      </c>
      <c r="C46" s="209" t="s">
        <v>93</v>
      </c>
      <c r="D46" s="19">
        <v>71424.800000000003</v>
      </c>
      <c r="E46" s="19">
        <v>68000</v>
      </c>
      <c r="F46" s="19">
        <v>68000</v>
      </c>
    </row>
    <row r="47" spans="1:6" ht="15.75" outlineLevel="5" x14ac:dyDescent="0.25">
      <c r="A47" s="1" t="s">
        <v>433</v>
      </c>
      <c r="B47" s="1"/>
      <c r="C47" s="208" t="s">
        <v>298</v>
      </c>
      <c r="D47" s="18">
        <f>D48</f>
        <v>12873.6</v>
      </c>
      <c r="E47" s="18">
        <f>E48</f>
        <v>11600</v>
      </c>
      <c r="F47" s="18">
        <f>F48</f>
        <v>11600</v>
      </c>
    </row>
    <row r="48" spans="1:6" ht="31.5" outlineLevel="7" x14ac:dyDescent="0.25">
      <c r="A48" s="2" t="s">
        <v>433</v>
      </c>
      <c r="B48" s="2" t="s">
        <v>92</v>
      </c>
      <c r="C48" s="209" t="s">
        <v>93</v>
      </c>
      <c r="D48" s="19">
        <v>12873.6</v>
      </c>
      <c r="E48" s="19">
        <v>11600</v>
      </c>
      <c r="F48" s="19">
        <v>11600</v>
      </c>
    </row>
    <row r="49" spans="1:6" ht="31.5" outlineLevel="4" x14ac:dyDescent="0.25">
      <c r="A49" s="1" t="s">
        <v>401</v>
      </c>
      <c r="B49" s="1"/>
      <c r="C49" s="208" t="s">
        <v>402</v>
      </c>
      <c r="D49" s="18">
        <f>D50+D52+D54+D56+D61+D67+D69+D71+D73</f>
        <v>1274725.26</v>
      </c>
      <c r="E49" s="18">
        <f t="shared" ref="E49:F49" si="7">E50+E52+E54+E56+E61+E67+E69+E71+E73</f>
        <v>1271558.0100000002</v>
      </c>
      <c r="F49" s="18">
        <f t="shared" si="7"/>
        <v>1276929.5500000003</v>
      </c>
    </row>
    <row r="50" spans="1:6" ht="47.25" outlineLevel="5" x14ac:dyDescent="0.25">
      <c r="A50" s="22" t="s">
        <v>403</v>
      </c>
      <c r="B50" s="22"/>
      <c r="C50" s="208" t="s">
        <v>404</v>
      </c>
      <c r="D50" s="18">
        <f>D51</f>
        <v>16201.1</v>
      </c>
      <c r="E50" s="18">
        <f>E51</f>
        <v>14620</v>
      </c>
      <c r="F50" s="18">
        <f>F51</f>
        <v>14600</v>
      </c>
    </row>
    <row r="51" spans="1:6" ht="31.5" outlineLevel="7" x14ac:dyDescent="0.25">
      <c r="A51" s="45" t="s">
        <v>403</v>
      </c>
      <c r="B51" s="45" t="s">
        <v>92</v>
      </c>
      <c r="C51" s="209" t="s">
        <v>93</v>
      </c>
      <c r="D51" s="19">
        <v>16201.1</v>
      </c>
      <c r="E51" s="19">
        <v>14620</v>
      </c>
      <c r="F51" s="19">
        <v>14600</v>
      </c>
    </row>
    <row r="52" spans="1:6" ht="15.75" outlineLevel="5" x14ac:dyDescent="0.25">
      <c r="A52" s="1" t="s">
        <v>422</v>
      </c>
      <c r="B52" s="1"/>
      <c r="C52" s="208" t="s">
        <v>423</v>
      </c>
      <c r="D52" s="18">
        <f>D53</f>
        <v>5665.9</v>
      </c>
      <c r="E52" s="18">
        <f>E53</f>
        <v>5666</v>
      </c>
      <c r="F52" s="18">
        <f>F53</f>
        <v>5666</v>
      </c>
    </row>
    <row r="53" spans="1:6" ht="31.5" outlineLevel="7" x14ac:dyDescent="0.25">
      <c r="A53" s="2" t="s">
        <v>422</v>
      </c>
      <c r="B53" s="2" t="s">
        <v>92</v>
      </c>
      <c r="C53" s="209" t="s">
        <v>93</v>
      </c>
      <c r="D53" s="19">
        <v>5665.9</v>
      </c>
      <c r="E53" s="19">
        <v>5666</v>
      </c>
      <c r="F53" s="19">
        <v>5666</v>
      </c>
    </row>
    <row r="54" spans="1:6" s="27" customFormat="1" ht="47.25" outlineLevel="5" x14ac:dyDescent="0.25">
      <c r="A54" s="25" t="s">
        <v>411</v>
      </c>
      <c r="B54" s="25"/>
      <c r="C54" s="212" t="s">
        <v>412</v>
      </c>
      <c r="D54" s="26">
        <f>D55</f>
        <v>54531.7</v>
      </c>
      <c r="E54" s="26">
        <f>E55</f>
        <v>54531.7</v>
      </c>
      <c r="F54" s="26">
        <f>F55</f>
        <v>57226.8</v>
      </c>
    </row>
    <row r="55" spans="1:6" s="27" customFormat="1" ht="31.5" outlineLevel="7" x14ac:dyDescent="0.25">
      <c r="A55" s="28" t="s">
        <v>411</v>
      </c>
      <c r="B55" s="28" t="s">
        <v>92</v>
      </c>
      <c r="C55" s="213" t="s">
        <v>93</v>
      </c>
      <c r="D55" s="29">
        <v>54531.7</v>
      </c>
      <c r="E55" s="29">
        <v>54531.7</v>
      </c>
      <c r="F55" s="29">
        <v>57226.8</v>
      </c>
    </row>
    <row r="56" spans="1:6" s="27" customFormat="1" ht="15.75" outlineLevel="5" x14ac:dyDescent="0.25">
      <c r="A56" s="25" t="s">
        <v>424</v>
      </c>
      <c r="B56" s="25"/>
      <c r="C56" s="212" t="s">
        <v>425</v>
      </c>
      <c r="D56" s="26">
        <f>D57+D58+D59+D60</f>
        <v>23543.3</v>
      </c>
      <c r="E56" s="26">
        <f>E57+E58+E59+E60</f>
        <v>23543.3</v>
      </c>
      <c r="F56" s="26">
        <f>F57+F58+F59+F60</f>
        <v>23543.3</v>
      </c>
    </row>
    <row r="57" spans="1:6" s="27" customFormat="1" ht="31.5" outlineLevel="7" x14ac:dyDescent="0.25">
      <c r="A57" s="28" t="s">
        <v>424</v>
      </c>
      <c r="B57" s="28" t="s">
        <v>11</v>
      </c>
      <c r="C57" s="213" t="s">
        <v>12</v>
      </c>
      <c r="D57" s="30">
        <v>5808</v>
      </c>
      <c r="E57" s="30">
        <v>5808</v>
      </c>
      <c r="F57" s="30">
        <v>5808</v>
      </c>
    </row>
    <row r="58" spans="1:6" s="27" customFormat="1" ht="15.75" outlineLevel="7" x14ac:dyDescent="0.25">
      <c r="A58" s="28" t="s">
        <v>424</v>
      </c>
      <c r="B58" s="28" t="s">
        <v>33</v>
      </c>
      <c r="C58" s="213" t="s">
        <v>34</v>
      </c>
      <c r="D58" s="30">
        <v>341.7</v>
      </c>
      <c r="E58" s="30">
        <v>341.7</v>
      </c>
      <c r="F58" s="30">
        <v>341.7</v>
      </c>
    </row>
    <row r="59" spans="1:6" s="27" customFormat="1" ht="31.5" outlineLevel="7" x14ac:dyDescent="0.25">
      <c r="A59" s="28" t="s">
        <v>424</v>
      </c>
      <c r="B59" s="28" t="s">
        <v>92</v>
      </c>
      <c r="C59" s="213" t="s">
        <v>93</v>
      </c>
      <c r="D59" s="30">
        <v>9268.9</v>
      </c>
      <c r="E59" s="30">
        <v>9268.9</v>
      </c>
      <c r="F59" s="30">
        <v>9268.9</v>
      </c>
    </row>
    <row r="60" spans="1:6" s="27" customFormat="1" ht="15.75" outlineLevel="7" x14ac:dyDescent="0.25">
      <c r="A60" s="28" t="s">
        <v>424</v>
      </c>
      <c r="B60" s="28" t="s">
        <v>27</v>
      </c>
      <c r="C60" s="213" t="s">
        <v>28</v>
      </c>
      <c r="D60" s="30">
        <v>8124.7</v>
      </c>
      <c r="E60" s="30">
        <v>8124.7</v>
      </c>
      <c r="F60" s="30">
        <v>8124.7</v>
      </c>
    </row>
    <row r="61" spans="1:6" s="27" customFormat="1" ht="31.5" outlineLevel="7" x14ac:dyDescent="0.25">
      <c r="A61" s="25" t="s">
        <v>405</v>
      </c>
      <c r="B61" s="25"/>
      <c r="C61" s="212" t="s">
        <v>406</v>
      </c>
      <c r="D61" s="69">
        <f>D62+D63+D64+D65+D66</f>
        <v>1079801.3</v>
      </c>
      <c r="E61" s="69">
        <f t="shared" ref="E61:F61" si="8">E62+E63+E64+E65+E66</f>
        <v>1082474.5</v>
      </c>
      <c r="F61" s="69">
        <f t="shared" si="8"/>
        <v>1085855.7000000002</v>
      </c>
    </row>
    <row r="62" spans="1:6" s="27" customFormat="1" ht="47.25" outlineLevel="7" x14ac:dyDescent="0.25">
      <c r="A62" s="28" t="s">
        <v>405</v>
      </c>
      <c r="B62" s="28" t="s">
        <v>8</v>
      </c>
      <c r="C62" s="213" t="s">
        <v>9</v>
      </c>
      <c r="D62" s="73">
        <v>15520.2</v>
      </c>
      <c r="E62" s="73">
        <v>15528.5</v>
      </c>
      <c r="F62" s="73">
        <v>15547.9</v>
      </c>
    </row>
    <row r="63" spans="1:6" s="27" customFormat="1" ht="31.5" outlineLevel="7" x14ac:dyDescent="0.25">
      <c r="A63" s="28" t="s">
        <v>405</v>
      </c>
      <c r="B63" s="28" t="s">
        <v>11</v>
      </c>
      <c r="C63" s="213" t="s">
        <v>12</v>
      </c>
      <c r="D63" s="73">
        <v>57.7</v>
      </c>
      <c r="E63" s="73">
        <v>56.2</v>
      </c>
      <c r="F63" s="73">
        <v>53.2</v>
      </c>
    </row>
    <row r="64" spans="1:6" s="27" customFormat="1" ht="15.75" outlineLevel="7" x14ac:dyDescent="0.25">
      <c r="A64" s="28" t="s">
        <v>405</v>
      </c>
      <c r="B64" s="28" t="s">
        <v>33</v>
      </c>
      <c r="C64" s="213" t="s">
        <v>34</v>
      </c>
      <c r="D64" s="73">
        <v>3245</v>
      </c>
      <c r="E64" s="73">
        <v>3065</v>
      </c>
      <c r="F64" s="73">
        <v>3015</v>
      </c>
    </row>
    <row r="65" spans="1:7" s="27" customFormat="1" ht="31.5" outlineLevel="7" x14ac:dyDescent="0.25">
      <c r="A65" s="28" t="s">
        <v>405</v>
      </c>
      <c r="B65" s="28" t="s">
        <v>92</v>
      </c>
      <c r="C65" s="213" t="s">
        <v>93</v>
      </c>
      <c r="D65" s="73">
        <v>1029994.4</v>
      </c>
      <c r="E65" s="73">
        <v>1032840.7999999999</v>
      </c>
      <c r="F65" s="73">
        <v>1036255.6000000001</v>
      </c>
    </row>
    <row r="66" spans="1:7" s="27" customFormat="1" ht="15.75" outlineLevel="7" x14ac:dyDescent="0.25">
      <c r="A66" s="28" t="s">
        <v>405</v>
      </c>
      <c r="B66" s="28" t="s">
        <v>27</v>
      </c>
      <c r="C66" s="213" t="s">
        <v>28</v>
      </c>
      <c r="D66" s="73">
        <v>30984</v>
      </c>
      <c r="E66" s="73">
        <v>30984</v>
      </c>
      <c r="F66" s="73">
        <v>30984</v>
      </c>
    </row>
    <row r="67" spans="1:7" s="27" customFormat="1" ht="78.75" outlineLevel="5" x14ac:dyDescent="0.25">
      <c r="A67" s="25" t="s">
        <v>440</v>
      </c>
      <c r="B67" s="25"/>
      <c r="C67" s="214" t="s">
        <v>441</v>
      </c>
      <c r="D67" s="26">
        <f>D68</f>
        <v>4716.6000000000004</v>
      </c>
      <c r="E67" s="26">
        <f>E68</f>
        <v>4716.6000000000004</v>
      </c>
      <c r="F67" s="26">
        <f>F68</f>
        <v>4716.6000000000004</v>
      </c>
    </row>
    <row r="68" spans="1:7" s="27" customFormat="1" ht="31.5" outlineLevel="7" x14ac:dyDescent="0.25">
      <c r="A68" s="28" t="s">
        <v>440</v>
      </c>
      <c r="B68" s="28" t="s">
        <v>92</v>
      </c>
      <c r="C68" s="213" t="s">
        <v>93</v>
      </c>
      <c r="D68" s="29">
        <v>4716.6000000000004</v>
      </c>
      <c r="E68" s="29">
        <v>4716.6000000000004</v>
      </c>
      <c r="F68" s="29">
        <v>4716.6000000000004</v>
      </c>
    </row>
    <row r="69" spans="1:7" s="24" customFormat="1" ht="173.25" outlineLevel="5" x14ac:dyDescent="0.25">
      <c r="A69" s="1" t="s">
        <v>415</v>
      </c>
      <c r="B69" s="1"/>
      <c r="C69" s="215" t="s">
        <v>600</v>
      </c>
      <c r="D69" s="20">
        <f>D70</f>
        <v>417.56</v>
      </c>
      <c r="E69" s="20">
        <f>E70</f>
        <v>419.81</v>
      </c>
      <c r="F69" s="20">
        <f>F70</f>
        <v>426.55</v>
      </c>
    </row>
    <row r="70" spans="1:7" s="24" customFormat="1" ht="31.5" outlineLevel="7" x14ac:dyDescent="0.25">
      <c r="A70" s="2" t="s">
        <v>415</v>
      </c>
      <c r="B70" s="2" t="s">
        <v>92</v>
      </c>
      <c r="C70" s="216" t="s">
        <v>93</v>
      </c>
      <c r="D70" s="185">
        <v>417.56</v>
      </c>
      <c r="E70" s="185">
        <v>419.81</v>
      </c>
      <c r="F70" s="185">
        <v>426.55</v>
      </c>
    </row>
    <row r="71" spans="1:7" s="27" customFormat="1" ht="173.25" outlineLevel="5" x14ac:dyDescent="0.25">
      <c r="A71" s="25" t="s">
        <v>415</v>
      </c>
      <c r="B71" s="25"/>
      <c r="C71" s="217" t="s">
        <v>601</v>
      </c>
      <c r="D71" s="69">
        <f>D72</f>
        <v>5149.8999999999996</v>
      </c>
      <c r="E71" s="69">
        <f>E72</f>
        <v>5177.6000000000004</v>
      </c>
      <c r="F71" s="69">
        <f>F72</f>
        <v>5260.7</v>
      </c>
    </row>
    <row r="72" spans="1:7" s="27" customFormat="1" ht="31.5" outlineLevel="7" x14ac:dyDescent="0.25">
      <c r="A72" s="28" t="s">
        <v>415</v>
      </c>
      <c r="B72" s="28" t="s">
        <v>92</v>
      </c>
      <c r="C72" s="213" t="s">
        <v>93</v>
      </c>
      <c r="D72" s="29">
        <v>5149.8999999999996</v>
      </c>
      <c r="E72" s="29">
        <v>5177.6000000000004</v>
      </c>
      <c r="F72" s="29">
        <v>5260.7</v>
      </c>
    </row>
    <row r="73" spans="1:7" s="27" customFormat="1" ht="47.25" outlineLevel="5" x14ac:dyDescent="0.25">
      <c r="A73" s="25" t="s">
        <v>413</v>
      </c>
      <c r="B73" s="25"/>
      <c r="C73" s="212" t="s">
        <v>414</v>
      </c>
      <c r="D73" s="26">
        <f>D74</f>
        <v>84697.9</v>
      </c>
      <c r="E73" s="26">
        <f>E74</f>
        <v>80408.5</v>
      </c>
      <c r="F73" s="26">
        <f>F74</f>
        <v>79633.899999999994</v>
      </c>
    </row>
    <row r="74" spans="1:7" s="27" customFormat="1" ht="31.5" outlineLevel="7" x14ac:dyDescent="0.25">
      <c r="A74" s="28" t="s">
        <v>413</v>
      </c>
      <c r="B74" s="28" t="s">
        <v>92</v>
      </c>
      <c r="C74" s="213" t="s">
        <v>93</v>
      </c>
      <c r="D74" s="29">
        <v>84697.9</v>
      </c>
      <c r="E74" s="29">
        <v>80408.5</v>
      </c>
      <c r="F74" s="29">
        <v>79633.899999999994</v>
      </c>
    </row>
    <row r="75" spans="1:7" ht="31.5" outlineLevel="2" x14ac:dyDescent="0.25">
      <c r="A75" s="1" t="s">
        <v>205</v>
      </c>
      <c r="B75" s="1"/>
      <c r="C75" s="208" t="s">
        <v>206</v>
      </c>
      <c r="D75" s="18">
        <f>D76+D84+D92+D98+D102</f>
        <v>210095.2</v>
      </c>
      <c r="E75" s="18">
        <f t="shared" ref="E75:F75" si="9">E76+E84+E92+E98+E102</f>
        <v>200879.6</v>
      </c>
      <c r="F75" s="18">
        <f t="shared" si="9"/>
        <v>200647.5</v>
      </c>
    </row>
    <row r="76" spans="1:7" ht="31.5" outlineLevel="3" x14ac:dyDescent="0.25">
      <c r="A76" s="1" t="s">
        <v>303</v>
      </c>
      <c r="B76" s="1"/>
      <c r="C76" s="208" t="s">
        <v>304</v>
      </c>
      <c r="D76" s="18">
        <f>D77</f>
        <v>1610</v>
      </c>
      <c r="E76" s="18">
        <f>E77</f>
        <v>1510</v>
      </c>
      <c r="F76" s="18">
        <f>F77</f>
        <v>1610</v>
      </c>
    </row>
    <row r="77" spans="1:7" ht="31.5" outlineLevel="4" x14ac:dyDescent="0.25">
      <c r="A77" s="1" t="s">
        <v>305</v>
      </c>
      <c r="B77" s="1"/>
      <c r="C77" s="208" t="s">
        <v>624</v>
      </c>
      <c r="D77" s="18">
        <f>D78+D80+D82</f>
        <v>1610</v>
      </c>
      <c r="E77" s="18">
        <f t="shared" ref="E77:F77" si="10">E78+E80+E82</f>
        <v>1510</v>
      </c>
      <c r="F77" s="18">
        <f t="shared" si="10"/>
        <v>1610</v>
      </c>
    </row>
    <row r="78" spans="1:7" ht="31.5" outlineLevel="5" x14ac:dyDescent="0.25">
      <c r="A78" s="1" t="s">
        <v>306</v>
      </c>
      <c r="B78" s="1"/>
      <c r="C78" s="208" t="s">
        <v>14</v>
      </c>
      <c r="D78" s="18">
        <f>D79</f>
        <v>150</v>
      </c>
      <c r="E78" s="18">
        <f>E79</f>
        <v>150</v>
      </c>
      <c r="F78" s="18">
        <f>F79</f>
        <v>150</v>
      </c>
    </row>
    <row r="79" spans="1:7" ht="31.5" outlineLevel="7" x14ac:dyDescent="0.25">
      <c r="A79" s="2" t="s">
        <v>306</v>
      </c>
      <c r="B79" s="2" t="s">
        <v>11</v>
      </c>
      <c r="C79" s="209" t="s">
        <v>12</v>
      </c>
      <c r="D79" s="39">
        <v>150</v>
      </c>
      <c r="E79" s="39">
        <v>150</v>
      </c>
      <c r="F79" s="39">
        <v>150</v>
      </c>
      <c r="G79" s="24"/>
    </row>
    <row r="80" spans="1:7" ht="15.75" outlineLevel="5" x14ac:dyDescent="0.25">
      <c r="A80" s="1" t="s">
        <v>475</v>
      </c>
      <c r="B80" s="1"/>
      <c r="C80" s="208" t="s">
        <v>476</v>
      </c>
      <c r="D80" s="18">
        <f>D81</f>
        <v>1200</v>
      </c>
      <c r="E80" s="18">
        <f>E81</f>
        <v>1100</v>
      </c>
      <c r="F80" s="18">
        <f>F81</f>
        <v>1200</v>
      </c>
    </row>
    <row r="81" spans="1:6" ht="31.5" outlineLevel="7" x14ac:dyDescent="0.25">
      <c r="A81" s="2" t="s">
        <v>475</v>
      </c>
      <c r="B81" s="2" t="s">
        <v>11</v>
      </c>
      <c r="C81" s="209" t="s">
        <v>12</v>
      </c>
      <c r="D81" s="19">
        <v>1200</v>
      </c>
      <c r="E81" s="19">
        <v>1100</v>
      </c>
      <c r="F81" s="19">
        <v>1200</v>
      </c>
    </row>
    <row r="82" spans="1:6" ht="31.5" outlineLevel="5" x14ac:dyDescent="0.25">
      <c r="A82" s="1" t="s">
        <v>477</v>
      </c>
      <c r="B82" s="1"/>
      <c r="C82" s="208" t="s">
        <v>478</v>
      </c>
      <c r="D82" s="18">
        <f>D83</f>
        <v>260</v>
      </c>
      <c r="E82" s="18">
        <f>E83</f>
        <v>260</v>
      </c>
      <c r="F82" s="18">
        <f>F83</f>
        <v>260</v>
      </c>
    </row>
    <row r="83" spans="1:6" ht="31.5" outlineLevel="7" x14ac:dyDescent="0.25">
      <c r="A83" s="2" t="s">
        <v>477</v>
      </c>
      <c r="B83" s="2" t="s">
        <v>11</v>
      </c>
      <c r="C83" s="209" t="s">
        <v>12</v>
      </c>
      <c r="D83" s="19">
        <v>260</v>
      </c>
      <c r="E83" s="19">
        <v>260</v>
      </c>
      <c r="F83" s="19">
        <v>260</v>
      </c>
    </row>
    <row r="84" spans="1:6" ht="31.5" outlineLevel="3" x14ac:dyDescent="0.25">
      <c r="A84" s="1" t="s">
        <v>207</v>
      </c>
      <c r="B84" s="1"/>
      <c r="C84" s="208" t="s">
        <v>208</v>
      </c>
      <c r="D84" s="18">
        <f>D85</f>
        <v>1000</v>
      </c>
      <c r="E84" s="18">
        <f t="shared" ref="E84:F84" si="11">E85</f>
        <v>900</v>
      </c>
      <c r="F84" s="18">
        <f t="shared" si="11"/>
        <v>900</v>
      </c>
    </row>
    <row r="85" spans="1:6" ht="47.25" outlineLevel="4" x14ac:dyDescent="0.25">
      <c r="A85" s="1" t="s">
        <v>209</v>
      </c>
      <c r="B85" s="1"/>
      <c r="C85" s="218" t="s">
        <v>810</v>
      </c>
      <c r="D85" s="18">
        <f>D86+D90</f>
        <v>1000</v>
      </c>
      <c r="E85" s="18">
        <f t="shared" ref="E85:F85" si="12">E86+E90</f>
        <v>900</v>
      </c>
      <c r="F85" s="18">
        <f t="shared" si="12"/>
        <v>900</v>
      </c>
    </row>
    <row r="86" spans="1:6" ht="31.5" outlineLevel="5" x14ac:dyDescent="0.25">
      <c r="A86" s="1" t="s">
        <v>445</v>
      </c>
      <c r="B86" s="1"/>
      <c r="C86" s="208" t="s">
        <v>446</v>
      </c>
      <c r="D86" s="18">
        <f>D87+D88+D89</f>
        <v>200</v>
      </c>
      <c r="E86" s="18">
        <f>E87+E88+E89</f>
        <v>200</v>
      </c>
      <c r="F86" s="18">
        <f>F87+F88+F89</f>
        <v>200</v>
      </c>
    </row>
    <row r="87" spans="1:6" ht="31.5" outlineLevel="7" x14ac:dyDescent="0.25">
      <c r="A87" s="2" t="s">
        <v>445</v>
      </c>
      <c r="B87" s="2" t="s">
        <v>11</v>
      </c>
      <c r="C87" s="209" t="s">
        <v>12</v>
      </c>
      <c r="D87" s="19">
        <v>100</v>
      </c>
      <c r="E87" s="19">
        <v>100</v>
      </c>
      <c r="F87" s="19">
        <v>100</v>
      </c>
    </row>
    <row r="88" spans="1:6" ht="31.5" outlineLevel="7" x14ac:dyDescent="0.25">
      <c r="A88" s="2" t="s">
        <v>445</v>
      </c>
      <c r="B88" s="2" t="s">
        <v>92</v>
      </c>
      <c r="C88" s="209" t="s">
        <v>93</v>
      </c>
      <c r="D88" s="19">
        <v>30</v>
      </c>
      <c r="E88" s="19">
        <v>30</v>
      </c>
      <c r="F88" s="19">
        <v>30</v>
      </c>
    </row>
    <row r="89" spans="1:6" ht="15.75" outlineLevel="7" x14ac:dyDescent="0.25">
      <c r="A89" s="2" t="s">
        <v>445</v>
      </c>
      <c r="B89" s="2" t="s">
        <v>27</v>
      </c>
      <c r="C89" s="209" t="s">
        <v>28</v>
      </c>
      <c r="D89" s="19">
        <v>70</v>
      </c>
      <c r="E89" s="19">
        <v>70</v>
      </c>
      <c r="F89" s="19">
        <v>70</v>
      </c>
    </row>
    <row r="90" spans="1:6" ht="15.75" outlineLevel="5" x14ac:dyDescent="0.25">
      <c r="A90" s="1" t="s">
        <v>210</v>
      </c>
      <c r="B90" s="1"/>
      <c r="C90" s="208" t="s">
        <v>633</v>
      </c>
      <c r="D90" s="18">
        <f>D91</f>
        <v>800</v>
      </c>
      <c r="E90" s="18">
        <f>E91</f>
        <v>700</v>
      </c>
      <c r="F90" s="18">
        <f>F91</f>
        <v>700</v>
      </c>
    </row>
    <row r="91" spans="1:6" ht="31.5" outlineLevel="7" x14ac:dyDescent="0.25">
      <c r="A91" s="2" t="s">
        <v>210</v>
      </c>
      <c r="B91" s="2" t="s">
        <v>11</v>
      </c>
      <c r="C91" s="209" t="s">
        <v>12</v>
      </c>
      <c r="D91" s="19">
        <v>800</v>
      </c>
      <c r="E91" s="19">
        <v>700</v>
      </c>
      <c r="F91" s="19">
        <v>700</v>
      </c>
    </row>
    <row r="92" spans="1:6" ht="31.5" outlineLevel="3" x14ac:dyDescent="0.25">
      <c r="A92" s="1" t="s">
        <v>461</v>
      </c>
      <c r="B92" s="1"/>
      <c r="C92" s="208" t="s">
        <v>462</v>
      </c>
      <c r="D92" s="18">
        <f>D93</f>
        <v>42900</v>
      </c>
      <c r="E92" s="18">
        <f>E93</f>
        <v>42900</v>
      </c>
      <c r="F92" s="18">
        <f>F93</f>
        <v>42900</v>
      </c>
    </row>
    <row r="93" spans="1:6" ht="31.5" outlineLevel="4" x14ac:dyDescent="0.25">
      <c r="A93" s="1" t="s">
        <v>463</v>
      </c>
      <c r="B93" s="1"/>
      <c r="C93" s="208" t="s">
        <v>625</v>
      </c>
      <c r="D93" s="18">
        <f>D94+D96</f>
        <v>42900</v>
      </c>
      <c r="E93" s="18">
        <f>E94+E96</f>
        <v>42900</v>
      </c>
      <c r="F93" s="18">
        <f>F94+F96</f>
        <v>42900</v>
      </c>
    </row>
    <row r="94" spans="1:6" ht="47.25" outlineLevel="5" x14ac:dyDescent="0.25">
      <c r="A94" s="1" t="s">
        <v>464</v>
      </c>
      <c r="B94" s="1"/>
      <c r="C94" s="208" t="s">
        <v>559</v>
      </c>
      <c r="D94" s="20">
        <f>D95</f>
        <v>12900</v>
      </c>
      <c r="E94" s="20">
        <f>E95</f>
        <v>12900</v>
      </c>
      <c r="F94" s="20">
        <f>F95</f>
        <v>12900</v>
      </c>
    </row>
    <row r="95" spans="1:6" ht="31.5" outlineLevel="7" x14ac:dyDescent="0.25">
      <c r="A95" s="2" t="s">
        <v>464</v>
      </c>
      <c r="B95" s="2" t="s">
        <v>92</v>
      </c>
      <c r="C95" s="209" t="s">
        <v>93</v>
      </c>
      <c r="D95" s="39">
        <v>12900</v>
      </c>
      <c r="E95" s="39">
        <v>12900</v>
      </c>
      <c r="F95" s="39">
        <v>12900</v>
      </c>
    </row>
    <row r="96" spans="1:6" s="27" customFormat="1" ht="47.25" outlineLevel="5" x14ac:dyDescent="0.25">
      <c r="A96" s="25" t="s">
        <v>464</v>
      </c>
      <c r="B96" s="25"/>
      <c r="C96" s="212" t="s">
        <v>584</v>
      </c>
      <c r="D96" s="26">
        <f>D97</f>
        <v>30000</v>
      </c>
      <c r="E96" s="26">
        <f>E97</f>
        <v>30000</v>
      </c>
      <c r="F96" s="26">
        <f>F97</f>
        <v>30000</v>
      </c>
    </row>
    <row r="97" spans="1:6" s="27" customFormat="1" ht="31.5" outlineLevel="7" x14ac:dyDescent="0.25">
      <c r="A97" s="28" t="s">
        <v>464</v>
      </c>
      <c r="B97" s="28" t="s">
        <v>92</v>
      </c>
      <c r="C97" s="213" t="s">
        <v>93</v>
      </c>
      <c r="D97" s="29">
        <v>30000</v>
      </c>
      <c r="E97" s="29">
        <v>30000</v>
      </c>
      <c r="F97" s="29">
        <v>30000</v>
      </c>
    </row>
    <row r="98" spans="1:6" ht="31.5" outlineLevel="3" x14ac:dyDescent="0.25">
      <c r="A98" s="1" t="s">
        <v>451</v>
      </c>
      <c r="B98" s="1"/>
      <c r="C98" s="208" t="s">
        <v>452</v>
      </c>
      <c r="D98" s="18">
        <f t="shared" ref="D98:F100" si="13">D99</f>
        <v>500</v>
      </c>
      <c r="E98" s="18">
        <f t="shared" si="13"/>
        <v>400</v>
      </c>
      <c r="F98" s="18">
        <f t="shared" si="13"/>
        <v>400</v>
      </c>
    </row>
    <row r="99" spans="1:6" ht="47.25" outlineLevel="4" x14ac:dyDescent="0.25">
      <c r="A99" s="1" t="s">
        <v>453</v>
      </c>
      <c r="B99" s="1"/>
      <c r="C99" s="208" t="s">
        <v>454</v>
      </c>
      <c r="D99" s="18">
        <f t="shared" si="13"/>
        <v>500</v>
      </c>
      <c r="E99" s="18">
        <f t="shared" si="13"/>
        <v>400</v>
      </c>
      <c r="F99" s="18">
        <f t="shared" si="13"/>
        <v>400</v>
      </c>
    </row>
    <row r="100" spans="1:6" ht="15.75" outlineLevel="5" x14ac:dyDescent="0.25">
      <c r="A100" s="1" t="s">
        <v>455</v>
      </c>
      <c r="B100" s="1"/>
      <c r="C100" s="208" t="s">
        <v>456</v>
      </c>
      <c r="D100" s="18">
        <f t="shared" si="13"/>
        <v>500</v>
      </c>
      <c r="E100" s="18">
        <f t="shared" si="13"/>
        <v>400</v>
      </c>
      <c r="F100" s="18">
        <f t="shared" si="13"/>
        <v>400</v>
      </c>
    </row>
    <row r="101" spans="1:6" ht="31.5" outlineLevel="7" x14ac:dyDescent="0.25">
      <c r="A101" s="2" t="s">
        <v>455</v>
      </c>
      <c r="B101" s="2" t="s">
        <v>11</v>
      </c>
      <c r="C101" s="209" t="s">
        <v>12</v>
      </c>
      <c r="D101" s="19">
        <v>500</v>
      </c>
      <c r="E101" s="19">
        <v>400</v>
      </c>
      <c r="F101" s="19">
        <v>400</v>
      </c>
    </row>
    <row r="102" spans="1:6" ht="47.25" outlineLevel="3" x14ac:dyDescent="0.25">
      <c r="A102" s="1" t="s">
        <v>447</v>
      </c>
      <c r="B102" s="1"/>
      <c r="C102" s="208" t="s">
        <v>448</v>
      </c>
      <c r="D102" s="18">
        <f>D103</f>
        <v>164085.20000000001</v>
      </c>
      <c r="E102" s="18">
        <f t="shared" ref="E102:F102" si="14">E103</f>
        <v>155169.60000000001</v>
      </c>
      <c r="F102" s="18">
        <f t="shared" si="14"/>
        <v>154837.5</v>
      </c>
    </row>
    <row r="103" spans="1:6" ht="31.5" outlineLevel="4" x14ac:dyDescent="0.25">
      <c r="A103" s="1" t="s">
        <v>449</v>
      </c>
      <c r="B103" s="1"/>
      <c r="C103" s="208" t="s">
        <v>57</v>
      </c>
      <c r="D103" s="18">
        <f>D104+D108+D110+D112+D114+D116+D118+D120+D122</f>
        <v>164085.20000000001</v>
      </c>
      <c r="E103" s="18">
        <f t="shared" ref="E103:F103" si="15">E104+E108+E110+E112+E114+E116+E118+E120+E122</f>
        <v>155169.60000000001</v>
      </c>
      <c r="F103" s="18">
        <f t="shared" si="15"/>
        <v>154837.5</v>
      </c>
    </row>
    <row r="104" spans="1:6" ht="15.75" outlineLevel="5" x14ac:dyDescent="0.25">
      <c r="A104" s="1" t="s">
        <v>479</v>
      </c>
      <c r="B104" s="1"/>
      <c r="C104" s="208" t="s">
        <v>59</v>
      </c>
      <c r="D104" s="18">
        <f>D105+D106+D107</f>
        <v>8054.9000000000005</v>
      </c>
      <c r="E104" s="18">
        <f>E105+E106+E107</f>
        <v>6932.6</v>
      </c>
      <c r="F104" s="18">
        <f>F105+F106+F107</f>
        <v>6600.5</v>
      </c>
    </row>
    <row r="105" spans="1:6" ht="47.25" outlineLevel="7" x14ac:dyDescent="0.25">
      <c r="A105" s="2" t="s">
        <v>479</v>
      </c>
      <c r="B105" s="2" t="s">
        <v>8</v>
      </c>
      <c r="C105" s="209" t="s">
        <v>9</v>
      </c>
      <c r="D105" s="19">
        <v>7731</v>
      </c>
      <c r="E105" s="19">
        <v>6642.3</v>
      </c>
      <c r="F105" s="19">
        <v>6310.2</v>
      </c>
    </row>
    <row r="106" spans="1:6" ht="31.5" outlineLevel="7" x14ac:dyDescent="0.25">
      <c r="A106" s="2" t="s">
        <v>479</v>
      </c>
      <c r="B106" s="2" t="s">
        <v>11</v>
      </c>
      <c r="C106" s="209" t="s">
        <v>12</v>
      </c>
      <c r="D106" s="19">
        <v>323.60000000000002</v>
      </c>
      <c r="E106" s="19">
        <v>290</v>
      </c>
      <c r="F106" s="19">
        <v>290</v>
      </c>
    </row>
    <row r="107" spans="1:6" ht="15.75" outlineLevel="7" x14ac:dyDescent="0.25">
      <c r="A107" s="2" t="s">
        <v>479</v>
      </c>
      <c r="B107" s="2" t="s">
        <v>27</v>
      </c>
      <c r="C107" s="209" t="s">
        <v>28</v>
      </c>
      <c r="D107" s="19">
        <v>0.3</v>
      </c>
      <c r="E107" s="19">
        <v>0.3</v>
      </c>
      <c r="F107" s="19">
        <v>0.3</v>
      </c>
    </row>
    <row r="108" spans="1:6" ht="15.75" outlineLevel="5" x14ac:dyDescent="0.25">
      <c r="A108" s="1" t="s">
        <v>450</v>
      </c>
      <c r="B108" s="1"/>
      <c r="C108" s="208" t="s">
        <v>419</v>
      </c>
      <c r="D108" s="18">
        <f>D109</f>
        <v>43833</v>
      </c>
      <c r="E108" s="18">
        <f>E109</f>
        <v>41645</v>
      </c>
      <c r="F108" s="18">
        <f>F109</f>
        <v>41645</v>
      </c>
    </row>
    <row r="109" spans="1:6" ht="31.5" outlineLevel="7" x14ac:dyDescent="0.25">
      <c r="A109" s="2" t="s">
        <v>450</v>
      </c>
      <c r="B109" s="2" t="s">
        <v>92</v>
      </c>
      <c r="C109" s="209" t="s">
        <v>93</v>
      </c>
      <c r="D109" s="19">
        <v>43833</v>
      </c>
      <c r="E109" s="19">
        <v>41645</v>
      </c>
      <c r="F109" s="19">
        <v>41645</v>
      </c>
    </row>
    <row r="110" spans="1:6" ht="15.75" outlineLevel="5" x14ac:dyDescent="0.25">
      <c r="A110" s="1" t="s">
        <v>457</v>
      </c>
      <c r="B110" s="1"/>
      <c r="C110" s="208" t="s">
        <v>458</v>
      </c>
      <c r="D110" s="18">
        <f>D111</f>
        <v>1022.8</v>
      </c>
      <c r="E110" s="18">
        <f>E111</f>
        <v>972</v>
      </c>
      <c r="F110" s="18">
        <f>F111</f>
        <v>972</v>
      </c>
    </row>
    <row r="111" spans="1:6" ht="31.5" outlineLevel="7" x14ac:dyDescent="0.25">
      <c r="A111" s="2" t="s">
        <v>457</v>
      </c>
      <c r="B111" s="2" t="s">
        <v>92</v>
      </c>
      <c r="C111" s="209" t="s">
        <v>93</v>
      </c>
      <c r="D111" s="19">
        <v>1022.8</v>
      </c>
      <c r="E111" s="19">
        <v>972</v>
      </c>
      <c r="F111" s="19">
        <v>972</v>
      </c>
    </row>
    <row r="112" spans="1:6" ht="15.75" outlineLevel="5" x14ac:dyDescent="0.25">
      <c r="A112" s="1" t="s">
        <v>465</v>
      </c>
      <c r="B112" s="1"/>
      <c r="C112" s="208" t="s">
        <v>466</v>
      </c>
      <c r="D112" s="18">
        <f>D113</f>
        <v>39282.800000000003</v>
      </c>
      <c r="E112" s="18">
        <f>E113</f>
        <v>37320</v>
      </c>
      <c r="F112" s="18">
        <f>F113</f>
        <v>37320</v>
      </c>
    </row>
    <row r="113" spans="1:6" ht="31.5" outlineLevel="7" x14ac:dyDescent="0.25">
      <c r="A113" s="2" t="s">
        <v>465</v>
      </c>
      <c r="B113" s="2" t="s">
        <v>92</v>
      </c>
      <c r="C113" s="209" t="s">
        <v>93</v>
      </c>
      <c r="D113" s="19">
        <v>39282.800000000003</v>
      </c>
      <c r="E113" s="19">
        <v>37320</v>
      </c>
      <c r="F113" s="19">
        <v>37320</v>
      </c>
    </row>
    <row r="114" spans="1:6" ht="15.75" outlineLevel="5" x14ac:dyDescent="0.25">
      <c r="A114" s="1" t="s">
        <v>467</v>
      </c>
      <c r="B114" s="1"/>
      <c r="C114" s="208" t="s">
        <v>468</v>
      </c>
      <c r="D114" s="18">
        <f>D115</f>
        <v>23127</v>
      </c>
      <c r="E114" s="18">
        <f>E115</f>
        <v>21970</v>
      </c>
      <c r="F114" s="18">
        <f>F115</f>
        <v>21970</v>
      </c>
    </row>
    <row r="115" spans="1:6" ht="31.5" outlineLevel="7" x14ac:dyDescent="0.25">
      <c r="A115" s="2" t="s">
        <v>467</v>
      </c>
      <c r="B115" s="2" t="s">
        <v>92</v>
      </c>
      <c r="C115" s="209" t="s">
        <v>93</v>
      </c>
      <c r="D115" s="19">
        <v>23127</v>
      </c>
      <c r="E115" s="19">
        <v>21970</v>
      </c>
      <c r="F115" s="19">
        <v>21970</v>
      </c>
    </row>
    <row r="116" spans="1:6" ht="31.5" outlineLevel="5" x14ac:dyDescent="0.25">
      <c r="A116" s="1" t="s">
        <v>469</v>
      </c>
      <c r="B116" s="1"/>
      <c r="C116" s="208" t="s">
        <v>470</v>
      </c>
      <c r="D116" s="18">
        <f>D117</f>
        <v>38556.1</v>
      </c>
      <c r="E116" s="18">
        <f>E117</f>
        <v>36630</v>
      </c>
      <c r="F116" s="18">
        <f>F117</f>
        <v>36630</v>
      </c>
    </row>
    <row r="117" spans="1:6" ht="31.5" outlineLevel="7" x14ac:dyDescent="0.25">
      <c r="A117" s="2" t="s">
        <v>469</v>
      </c>
      <c r="B117" s="2" t="s">
        <v>92</v>
      </c>
      <c r="C117" s="209" t="s">
        <v>93</v>
      </c>
      <c r="D117" s="19">
        <v>38556.1</v>
      </c>
      <c r="E117" s="19">
        <v>36630</v>
      </c>
      <c r="F117" s="19">
        <v>36630</v>
      </c>
    </row>
    <row r="118" spans="1:6" ht="15.75" outlineLevel="5" x14ac:dyDescent="0.25">
      <c r="A118" s="1" t="s">
        <v>480</v>
      </c>
      <c r="B118" s="1"/>
      <c r="C118" s="208" t="s">
        <v>481</v>
      </c>
      <c r="D118" s="18">
        <f>D119</f>
        <v>9608.6</v>
      </c>
      <c r="E118" s="18">
        <f>E119</f>
        <v>9100</v>
      </c>
      <c r="F118" s="18">
        <f>F119</f>
        <v>9100</v>
      </c>
    </row>
    <row r="119" spans="1:6" ht="31.5" outlineLevel="7" x14ac:dyDescent="0.25">
      <c r="A119" s="2" t="s">
        <v>480</v>
      </c>
      <c r="B119" s="2" t="s">
        <v>92</v>
      </c>
      <c r="C119" s="209" t="s">
        <v>93</v>
      </c>
      <c r="D119" s="19">
        <v>9608.6</v>
      </c>
      <c r="E119" s="19">
        <v>9100</v>
      </c>
      <c r="F119" s="19">
        <v>9100</v>
      </c>
    </row>
    <row r="120" spans="1:6" ht="47.25" outlineLevel="5" x14ac:dyDescent="0.25">
      <c r="A120" s="1" t="s">
        <v>471</v>
      </c>
      <c r="B120" s="1"/>
      <c r="C120" s="208" t="s">
        <v>472</v>
      </c>
      <c r="D120" s="18">
        <f>D121</f>
        <v>50</v>
      </c>
      <c r="E120" s="18">
        <f>E121</f>
        <v>50</v>
      </c>
      <c r="F120" s="18">
        <f>F121</f>
        <v>50</v>
      </c>
    </row>
    <row r="121" spans="1:6" ht="31.5" outlineLevel="7" x14ac:dyDescent="0.25">
      <c r="A121" s="2" t="s">
        <v>471</v>
      </c>
      <c r="B121" s="2" t="s">
        <v>92</v>
      </c>
      <c r="C121" s="209" t="s">
        <v>93</v>
      </c>
      <c r="D121" s="19">
        <v>50</v>
      </c>
      <c r="E121" s="19">
        <v>50</v>
      </c>
      <c r="F121" s="19">
        <v>50</v>
      </c>
    </row>
    <row r="122" spans="1:6" ht="47.25" outlineLevel="5" x14ac:dyDescent="0.25">
      <c r="A122" s="1" t="s">
        <v>473</v>
      </c>
      <c r="B122" s="1"/>
      <c r="C122" s="208" t="s">
        <v>474</v>
      </c>
      <c r="D122" s="18">
        <f>D123</f>
        <v>550</v>
      </c>
      <c r="E122" s="18">
        <f>E123</f>
        <v>550</v>
      </c>
      <c r="F122" s="18">
        <f>F123</f>
        <v>550</v>
      </c>
    </row>
    <row r="123" spans="1:6" ht="31.5" outlineLevel="7" x14ac:dyDescent="0.25">
      <c r="A123" s="2" t="s">
        <v>473</v>
      </c>
      <c r="B123" s="2" t="s">
        <v>92</v>
      </c>
      <c r="C123" s="209" t="s">
        <v>93</v>
      </c>
      <c r="D123" s="19">
        <v>550</v>
      </c>
      <c r="E123" s="19">
        <v>550</v>
      </c>
      <c r="F123" s="19">
        <v>550</v>
      </c>
    </row>
    <row r="124" spans="1:6" ht="47.25" outlineLevel="2" x14ac:dyDescent="0.25">
      <c r="A124" s="1" t="s">
        <v>76</v>
      </c>
      <c r="B124" s="1"/>
      <c r="C124" s="208" t="s">
        <v>77</v>
      </c>
      <c r="D124" s="18">
        <f>D125+D150+D163+D174</f>
        <v>43519.8</v>
      </c>
      <c r="E124" s="18">
        <f>E125+E150+E163+E174</f>
        <v>41454.100000000006</v>
      </c>
      <c r="F124" s="18">
        <f>F125+F150+F163+F174</f>
        <v>38365</v>
      </c>
    </row>
    <row r="125" spans="1:6" ht="31.5" outlineLevel="3" x14ac:dyDescent="0.25">
      <c r="A125" s="1" t="s">
        <v>78</v>
      </c>
      <c r="B125" s="1"/>
      <c r="C125" s="208" t="s">
        <v>79</v>
      </c>
      <c r="D125" s="18">
        <f>D126+D141+D144+D147</f>
        <v>6060.2</v>
      </c>
      <c r="E125" s="18">
        <f t="shared" ref="E125:F125" si="16">E126+E141+E144+E147</f>
        <v>5611.7999999999993</v>
      </c>
      <c r="F125" s="18">
        <f t="shared" si="16"/>
        <v>5831.7999999999993</v>
      </c>
    </row>
    <row r="126" spans="1:6" ht="31.5" outlineLevel="4" x14ac:dyDescent="0.25">
      <c r="A126" s="1" t="s">
        <v>147</v>
      </c>
      <c r="B126" s="1"/>
      <c r="C126" s="208" t="s">
        <v>148</v>
      </c>
      <c r="D126" s="18">
        <f>D127+D129+D131+D133+D135+D137+D139</f>
        <v>5480.7</v>
      </c>
      <c r="E126" s="18">
        <f t="shared" ref="E126:F126" si="17">E127+E129+E131+E133+E135+E137+E139</f>
        <v>5169.2999999999993</v>
      </c>
      <c r="F126" s="18">
        <f t="shared" si="17"/>
        <v>5389.2999999999993</v>
      </c>
    </row>
    <row r="127" spans="1:6" ht="31.5" outlineLevel="5" x14ac:dyDescent="0.25">
      <c r="A127" s="1" t="s">
        <v>149</v>
      </c>
      <c r="B127" s="1"/>
      <c r="C127" s="208" t="s">
        <v>150</v>
      </c>
      <c r="D127" s="18">
        <f>D128</f>
        <v>2200</v>
      </c>
      <c r="E127" s="18">
        <f>E128</f>
        <v>1980</v>
      </c>
      <c r="F127" s="18">
        <f>F128</f>
        <v>2200</v>
      </c>
    </row>
    <row r="128" spans="1:6" ht="31.5" outlineLevel="7" x14ac:dyDescent="0.25">
      <c r="A128" s="2" t="s">
        <v>149</v>
      </c>
      <c r="B128" s="2" t="s">
        <v>11</v>
      </c>
      <c r="C128" s="209" t="s">
        <v>12</v>
      </c>
      <c r="D128" s="19">
        <v>2200</v>
      </c>
      <c r="E128" s="19">
        <v>1980</v>
      </c>
      <c r="F128" s="19">
        <v>2200</v>
      </c>
    </row>
    <row r="129" spans="1:6" ht="15.75" outlineLevel="5" x14ac:dyDescent="0.25">
      <c r="A129" s="1" t="s">
        <v>434</v>
      </c>
      <c r="B129" s="1"/>
      <c r="C129" s="208" t="s">
        <v>435</v>
      </c>
      <c r="D129" s="18">
        <f>D130</f>
        <v>95</v>
      </c>
      <c r="E129" s="18">
        <f>E130</f>
        <v>0</v>
      </c>
      <c r="F129" s="18">
        <f>F130</f>
        <v>0</v>
      </c>
    </row>
    <row r="130" spans="1:6" ht="31.5" outlineLevel="7" x14ac:dyDescent="0.25">
      <c r="A130" s="2" t="s">
        <v>434</v>
      </c>
      <c r="B130" s="2" t="s">
        <v>11</v>
      </c>
      <c r="C130" s="209" t="s">
        <v>12</v>
      </c>
      <c r="D130" s="19">
        <v>95</v>
      </c>
      <c r="E130" s="19"/>
      <c r="F130" s="19"/>
    </row>
    <row r="131" spans="1:6" ht="31.5" outlineLevel="5" x14ac:dyDescent="0.25">
      <c r="A131" s="1" t="s">
        <v>256</v>
      </c>
      <c r="B131" s="1"/>
      <c r="C131" s="218" t="s">
        <v>636</v>
      </c>
      <c r="D131" s="18">
        <f>D132</f>
        <v>37.700000000000003</v>
      </c>
      <c r="E131" s="18">
        <f>E132</f>
        <v>37.700000000000003</v>
      </c>
      <c r="F131" s="18">
        <f>F132</f>
        <v>37.700000000000003</v>
      </c>
    </row>
    <row r="132" spans="1:6" ht="31.5" outlineLevel="7" x14ac:dyDescent="0.25">
      <c r="A132" s="2" t="s">
        <v>256</v>
      </c>
      <c r="B132" s="2" t="s">
        <v>92</v>
      </c>
      <c r="C132" s="209" t="s">
        <v>93</v>
      </c>
      <c r="D132" s="19">
        <v>37.700000000000003</v>
      </c>
      <c r="E132" s="19">
        <v>37.700000000000003</v>
      </c>
      <c r="F132" s="19">
        <v>37.700000000000003</v>
      </c>
    </row>
    <row r="133" spans="1:6" s="27" customFormat="1" ht="31.5" outlineLevel="5" x14ac:dyDescent="0.25">
      <c r="A133" s="25" t="s">
        <v>154</v>
      </c>
      <c r="B133" s="25"/>
      <c r="C133" s="212" t="s">
        <v>155</v>
      </c>
      <c r="D133" s="26">
        <f>D134</f>
        <v>2399.6999999999998</v>
      </c>
      <c r="E133" s="26">
        <f>E134</f>
        <v>2399.6999999999998</v>
      </c>
      <c r="F133" s="26">
        <f>F134</f>
        <v>2399.6999999999998</v>
      </c>
    </row>
    <row r="134" spans="1:6" s="27" customFormat="1" ht="31.5" outlineLevel="7" x14ac:dyDescent="0.25">
      <c r="A134" s="28" t="s">
        <v>154</v>
      </c>
      <c r="B134" s="28" t="s">
        <v>92</v>
      </c>
      <c r="C134" s="213" t="s">
        <v>93</v>
      </c>
      <c r="D134" s="29">
        <v>2399.6999999999998</v>
      </c>
      <c r="E134" s="29">
        <v>2399.6999999999998</v>
      </c>
      <c r="F134" s="29">
        <v>2399.6999999999998</v>
      </c>
    </row>
    <row r="135" spans="1:6" s="27" customFormat="1" ht="47.25" outlineLevel="5" x14ac:dyDescent="0.25">
      <c r="A135" s="25" t="s">
        <v>156</v>
      </c>
      <c r="B135" s="25"/>
      <c r="C135" s="212" t="s">
        <v>157</v>
      </c>
      <c r="D135" s="26">
        <f>D136</f>
        <v>126.8</v>
      </c>
      <c r="E135" s="26">
        <f>E136</f>
        <v>130.4</v>
      </c>
      <c r="F135" s="26">
        <f>F136</f>
        <v>130.4</v>
      </c>
    </row>
    <row r="136" spans="1:6" s="27" customFormat="1" ht="31.5" outlineLevel="7" x14ac:dyDescent="0.25">
      <c r="A136" s="28" t="s">
        <v>156</v>
      </c>
      <c r="B136" s="28" t="s">
        <v>92</v>
      </c>
      <c r="C136" s="213" t="s">
        <v>93</v>
      </c>
      <c r="D136" s="29">
        <v>126.8</v>
      </c>
      <c r="E136" s="29">
        <v>130.4</v>
      </c>
      <c r="F136" s="29">
        <v>130.4</v>
      </c>
    </row>
    <row r="137" spans="1:6" ht="47.25" outlineLevel="5" x14ac:dyDescent="0.25">
      <c r="A137" s="1" t="s">
        <v>151</v>
      </c>
      <c r="B137" s="1"/>
      <c r="C137" s="208" t="s">
        <v>570</v>
      </c>
      <c r="D137" s="18">
        <f>D138</f>
        <v>250</v>
      </c>
      <c r="E137" s="18">
        <f>E138</f>
        <v>250</v>
      </c>
      <c r="F137" s="18">
        <f>F138</f>
        <v>250</v>
      </c>
    </row>
    <row r="138" spans="1:6" ht="47.25" outlineLevel="7" x14ac:dyDescent="0.25">
      <c r="A138" s="2" t="s">
        <v>151</v>
      </c>
      <c r="B138" s="2" t="s">
        <v>8</v>
      </c>
      <c r="C138" s="209" t="s">
        <v>9</v>
      </c>
      <c r="D138" s="19">
        <v>250</v>
      </c>
      <c r="E138" s="19">
        <v>250</v>
      </c>
      <c r="F138" s="19">
        <v>250</v>
      </c>
    </row>
    <row r="139" spans="1:6" s="27" customFormat="1" ht="47.25" outlineLevel="5" x14ac:dyDescent="0.25">
      <c r="A139" s="25" t="s">
        <v>151</v>
      </c>
      <c r="B139" s="25"/>
      <c r="C139" s="212" t="s">
        <v>585</v>
      </c>
      <c r="D139" s="26">
        <f>D140</f>
        <v>371.5</v>
      </c>
      <c r="E139" s="26">
        <f>E140</f>
        <v>371.5</v>
      </c>
      <c r="F139" s="26">
        <f>F140</f>
        <v>371.5</v>
      </c>
    </row>
    <row r="140" spans="1:6" s="27" customFormat="1" ht="47.25" outlineLevel="7" x14ac:dyDescent="0.25">
      <c r="A140" s="28" t="s">
        <v>151</v>
      </c>
      <c r="B140" s="28" t="s">
        <v>8</v>
      </c>
      <c r="C140" s="213" t="s">
        <v>9</v>
      </c>
      <c r="D140" s="29">
        <v>371.5</v>
      </c>
      <c r="E140" s="29">
        <v>371.5</v>
      </c>
      <c r="F140" s="29">
        <v>371.5</v>
      </c>
    </row>
    <row r="141" spans="1:6" ht="47.25" outlineLevel="4" x14ac:dyDescent="0.25">
      <c r="A141" s="1" t="s">
        <v>436</v>
      </c>
      <c r="B141" s="1"/>
      <c r="C141" s="208" t="s">
        <v>437</v>
      </c>
      <c r="D141" s="18">
        <f t="shared" ref="D141:F142" si="18">D142</f>
        <v>100</v>
      </c>
      <c r="E141" s="18">
        <f t="shared" si="18"/>
        <v>0</v>
      </c>
      <c r="F141" s="18">
        <f t="shared" si="18"/>
        <v>0</v>
      </c>
    </row>
    <row r="142" spans="1:6" ht="31.5" outlineLevel="5" x14ac:dyDescent="0.25">
      <c r="A142" s="1" t="s">
        <v>438</v>
      </c>
      <c r="B142" s="1"/>
      <c r="C142" s="208" t="s">
        <v>439</v>
      </c>
      <c r="D142" s="18">
        <f t="shared" si="18"/>
        <v>100</v>
      </c>
      <c r="E142" s="18">
        <f t="shared" si="18"/>
        <v>0</v>
      </c>
      <c r="F142" s="18">
        <f t="shared" si="18"/>
        <v>0</v>
      </c>
    </row>
    <row r="143" spans="1:6" ht="31.5" outlineLevel="7" x14ac:dyDescent="0.25">
      <c r="A143" s="2" t="s">
        <v>438</v>
      </c>
      <c r="B143" s="2" t="s">
        <v>11</v>
      </c>
      <c r="C143" s="209" t="s">
        <v>12</v>
      </c>
      <c r="D143" s="19">
        <v>100</v>
      </c>
      <c r="E143" s="19"/>
      <c r="F143" s="19"/>
    </row>
    <row r="144" spans="1:6" ht="31.5" outlineLevel="4" x14ac:dyDescent="0.25">
      <c r="A144" s="1" t="s">
        <v>482</v>
      </c>
      <c r="B144" s="1"/>
      <c r="C144" s="208" t="s">
        <v>483</v>
      </c>
      <c r="D144" s="18">
        <f t="shared" ref="D144:F145" si="19">D145</f>
        <v>37</v>
      </c>
      <c r="E144" s="18">
        <f t="shared" si="19"/>
        <v>0</v>
      </c>
      <c r="F144" s="18">
        <f t="shared" si="19"/>
        <v>0</v>
      </c>
    </row>
    <row r="145" spans="1:6" ht="15.75" outlineLevel="5" x14ac:dyDescent="0.25">
      <c r="A145" s="1" t="s">
        <v>484</v>
      </c>
      <c r="B145" s="1"/>
      <c r="C145" s="208" t="s">
        <v>485</v>
      </c>
      <c r="D145" s="18">
        <f t="shared" si="19"/>
        <v>37</v>
      </c>
      <c r="E145" s="18">
        <f t="shared" si="19"/>
        <v>0</v>
      </c>
      <c r="F145" s="18">
        <f t="shared" si="19"/>
        <v>0</v>
      </c>
    </row>
    <row r="146" spans="1:6" ht="31.5" outlineLevel="7" x14ac:dyDescent="0.25">
      <c r="A146" s="2" t="s">
        <v>484</v>
      </c>
      <c r="B146" s="2" t="s">
        <v>11</v>
      </c>
      <c r="C146" s="209" t="s">
        <v>12</v>
      </c>
      <c r="D146" s="19">
        <v>37</v>
      </c>
      <c r="E146" s="19"/>
      <c r="F146" s="19"/>
    </row>
    <row r="147" spans="1:6" ht="47.25" outlineLevel="4" x14ac:dyDescent="0.25">
      <c r="A147" s="1" t="s">
        <v>80</v>
      </c>
      <c r="B147" s="1"/>
      <c r="C147" s="208" t="s">
        <v>81</v>
      </c>
      <c r="D147" s="18">
        <f t="shared" ref="D147:F148" si="20">D148</f>
        <v>442.5</v>
      </c>
      <c r="E147" s="18">
        <f t="shared" si="20"/>
        <v>442.5</v>
      </c>
      <c r="F147" s="18">
        <f t="shared" si="20"/>
        <v>442.5</v>
      </c>
    </row>
    <row r="148" spans="1:6" ht="15.75" outlineLevel="5" x14ac:dyDescent="0.25">
      <c r="A148" s="1" t="s">
        <v>82</v>
      </c>
      <c r="B148" s="1"/>
      <c r="C148" s="208" t="s">
        <v>83</v>
      </c>
      <c r="D148" s="18">
        <f t="shared" si="20"/>
        <v>442.5</v>
      </c>
      <c r="E148" s="18">
        <f t="shared" si="20"/>
        <v>442.5</v>
      </c>
      <c r="F148" s="18">
        <f t="shared" si="20"/>
        <v>442.5</v>
      </c>
    </row>
    <row r="149" spans="1:6" ht="31.5" outlineLevel="7" x14ac:dyDescent="0.25">
      <c r="A149" s="2" t="s">
        <v>82</v>
      </c>
      <c r="B149" s="2" t="s">
        <v>11</v>
      </c>
      <c r="C149" s="209" t="s">
        <v>12</v>
      </c>
      <c r="D149" s="19">
        <v>442.5</v>
      </c>
      <c r="E149" s="19">
        <v>442.5</v>
      </c>
      <c r="F149" s="19">
        <v>442.5</v>
      </c>
    </row>
    <row r="150" spans="1:6" ht="31.5" outlineLevel="3" x14ac:dyDescent="0.25">
      <c r="A150" s="1" t="s">
        <v>124</v>
      </c>
      <c r="B150" s="1"/>
      <c r="C150" s="208" t="s">
        <v>125</v>
      </c>
      <c r="D150" s="18">
        <f>D151+D154</f>
        <v>13810.999999999998</v>
      </c>
      <c r="E150" s="18">
        <f>E151+E154</f>
        <v>13679.699999999999</v>
      </c>
      <c r="F150" s="18">
        <f>F151+F154</f>
        <v>12392.099999999999</v>
      </c>
    </row>
    <row r="151" spans="1:6" ht="47.25" outlineLevel="4" x14ac:dyDescent="0.25">
      <c r="A151" s="1" t="s">
        <v>126</v>
      </c>
      <c r="B151" s="1"/>
      <c r="C151" s="208" t="s">
        <v>127</v>
      </c>
      <c r="D151" s="18">
        <f>D152</f>
        <v>1218.2</v>
      </c>
      <c r="E151" s="18">
        <f>E152</f>
        <v>1218.2</v>
      </c>
      <c r="F151" s="18">
        <f>F152</f>
        <v>1096</v>
      </c>
    </row>
    <row r="152" spans="1:6" ht="31.5" outlineLevel="5" x14ac:dyDescent="0.25">
      <c r="A152" s="1" t="s">
        <v>128</v>
      </c>
      <c r="B152" s="1"/>
      <c r="C152" s="208" t="s">
        <v>129</v>
      </c>
      <c r="D152" s="18">
        <f>D153</f>
        <v>1218.2</v>
      </c>
      <c r="E152" s="18">
        <f t="shared" ref="E152:F152" si="21">E153</f>
        <v>1218.2</v>
      </c>
      <c r="F152" s="18">
        <f t="shared" si="21"/>
        <v>1096</v>
      </c>
    </row>
    <row r="153" spans="1:6" ht="31.5" outlineLevel="7" x14ac:dyDescent="0.25">
      <c r="A153" s="2" t="s">
        <v>128</v>
      </c>
      <c r="B153" s="2" t="s">
        <v>11</v>
      </c>
      <c r="C153" s="209" t="s">
        <v>12</v>
      </c>
      <c r="D153" s="19">
        <v>1218.2</v>
      </c>
      <c r="E153" s="19">
        <v>1218.2</v>
      </c>
      <c r="F153" s="19">
        <v>1096</v>
      </c>
    </row>
    <row r="154" spans="1:6" ht="31.5" outlineLevel="4" x14ac:dyDescent="0.25">
      <c r="A154" s="1" t="s">
        <v>137</v>
      </c>
      <c r="B154" s="1"/>
      <c r="C154" s="208" t="s">
        <v>138</v>
      </c>
      <c r="D154" s="18">
        <f>D155+D158+D161</f>
        <v>12592.799999999997</v>
      </c>
      <c r="E154" s="18">
        <f t="shared" ref="E154:F154" si="22">E155+E158+E161</f>
        <v>12461.499999999998</v>
      </c>
      <c r="F154" s="18">
        <f t="shared" si="22"/>
        <v>11296.099999999999</v>
      </c>
    </row>
    <row r="155" spans="1:6" ht="31.5" outlineLevel="5" x14ac:dyDescent="0.25">
      <c r="A155" s="1" t="s">
        <v>139</v>
      </c>
      <c r="B155" s="1"/>
      <c r="C155" s="208" t="s">
        <v>140</v>
      </c>
      <c r="D155" s="18">
        <f>D156+D157</f>
        <v>10988.199999999999</v>
      </c>
      <c r="E155" s="18">
        <f>E156+E157</f>
        <v>10988.199999999999</v>
      </c>
      <c r="F155" s="18">
        <f>F156+F157</f>
        <v>9832.7999999999993</v>
      </c>
    </row>
    <row r="156" spans="1:6" ht="31.5" outlineLevel="7" x14ac:dyDescent="0.25">
      <c r="A156" s="2" t="s">
        <v>139</v>
      </c>
      <c r="B156" s="2" t="s">
        <v>11</v>
      </c>
      <c r="C156" s="209" t="s">
        <v>12</v>
      </c>
      <c r="D156" s="19">
        <v>32.799999999999997</v>
      </c>
      <c r="E156" s="19">
        <v>32.799999999999997</v>
      </c>
      <c r="F156" s="19">
        <v>32.799999999999997</v>
      </c>
    </row>
    <row r="157" spans="1:6" ht="31.5" outlineLevel="7" x14ac:dyDescent="0.25">
      <c r="A157" s="2" t="s">
        <v>139</v>
      </c>
      <c r="B157" s="2" t="s">
        <v>92</v>
      </c>
      <c r="C157" s="209" t="s">
        <v>93</v>
      </c>
      <c r="D157" s="19">
        <v>10955.4</v>
      </c>
      <c r="E157" s="19">
        <v>10955.4</v>
      </c>
      <c r="F157" s="19">
        <v>9800</v>
      </c>
    </row>
    <row r="158" spans="1:6" ht="15.75" outlineLevel="5" x14ac:dyDescent="0.25">
      <c r="A158" s="1" t="s">
        <v>178</v>
      </c>
      <c r="B158" s="1"/>
      <c r="C158" s="208" t="s">
        <v>179</v>
      </c>
      <c r="D158" s="18">
        <f>D159+D160</f>
        <v>263.3</v>
      </c>
      <c r="E158" s="18">
        <f>E159+E160</f>
        <v>263.3</v>
      </c>
      <c r="F158" s="18">
        <f>F159+F160</f>
        <v>263.3</v>
      </c>
    </row>
    <row r="159" spans="1:6" ht="31.5" outlineLevel="7" x14ac:dyDescent="0.25">
      <c r="A159" s="2" t="s">
        <v>178</v>
      </c>
      <c r="B159" s="2" t="s">
        <v>11</v>
      </c>
      <c r="C159" s="209" t="s">
        <v>12</v>
      </c>
      <c r="D159" s="19">
        <v>145</v>
      </c>
      <c r="E159" s="19">
        <v>145</v>
      </c>
      <c r="F159" s="19">
        <v>145</v>
      </c>
    </row>
    <row r="160" spans="1:6" ht="31.5" outlineLevel="7" x14ac:dyDescent="0.25">
      <c r="A160" s="2" t="s">
        <v>178</v>
      </c>
      <c r="B160" s="2" t="s">
        <v>92</v>
      </c>
      <c r="C160" s="209" t="s">
        <v>93</v>
      </c>
      <c r="D160" s="19">
        <v>118.3</v>
      </c>
      <c r="E160" s="19">
        <v>118.3</v>
      </c>
      <c r="F160" s="19">
        <v>118.3</v>
      </c>
    </row>
    <row r="161" spans="1:6" ht="15.75" outlineLevel="5" x14ac:dyDescent="0.25">
      <c r="A161" s="1" t="s">
        <v>141</v>
      </c>
      <c r="B161" s="1"/>
      <c r="C161" s="208" t="s">
        <v>142</v>
      </c>
      <c r="D161" s="18">
        <f>D162</f>
        <v>1341.3</v>
      </c>
      <c r="E161" s="18">
        <f>E162</f>
        <v>1210</v>
      </c>
      <c r="F161" s="18">
        <f>F162</f>
        <v>1200</v>
      </c>
    </row>
    <row r="162" spans="1:6" ht="31.5" outlineLevel="7" x14ac:dyDescent="0.25">
      <c r="A162" s="2" t="s">
        <v>141</v>
      </c>
      <c r="B162" s="2" t="s">
        <v>92</v>
      </c>
      <c r="C162" s="209" t="s">
        <v>93</v>
      </c>
      <c r="D162" s="19">
        <v>1341.3</v>
      </c>
      <c r="E162" s="19">
        <v>1210</v>
      </c>
      <c r="F162" s="19">
        <v>1200</v>
      </c>
    </row>
    <row r="163" spans="1:6" ht="31.5" outlineLevel="3" x14ac:dyDescent="0.25">
      <c r="A163" s="1" t="s">
        <v>180</v>
      </c>
      <c r="B163" s="1"/>
      <c r="C163" s="208" t="s">
        <v>181</v>
      </c>
      <c r="D163" s="18">
        <f>D164+D171</f>
        <v>835.2</v>
      </c>
      <c r="E163" s="18">
        <f t="shared" ref="E163:F163" si="23">E164+E171</f>
        <v>586.20000000000005</v>
      </c>
      <c r="F163" s="18">
        <f t="shared" si="23"/>
        <v>586.20000000000005</v>
      </c>
    </row>
    <row r="164" spans="1:6" ht="15.75" outlineLevel="4" x14ac:dyDescent="0.25">
      <c r="A164" s="1" t="s">
        <v>182</v>
      </c>
      <c r="B164" s="1"/>
      <c r="C164" s="208" t="s">
        <v>183</v>
      </c>
      <c r="D164" s="18">
        <f>D165+D167+D169</f>
        <v>780.2</v>
      </c>
      <c r="E164" s="18">
        <f t="shared" ref="E164:F164" si="24">E165+E167+E169</f>
        <v>531.20000000000005</v>
      </c>
      <c r="F164" s="18">
        <f t="shared" si="24"/>
        <v>531.20000000000005</v>
      </c>
    </row>
    <row r="165" spans="1:6" ht="15.75" outlineLevel="5" x14ac:dyDescent="0.25">
      <c r="A165" s="1" t="s">
        <v>184</v>
      </c>
      <c r="B165" s="1"/>
      <c r="C165" s="208" t="s">
        <v>185</v>
      </c>
      <c r="D165" s="18">
        <f>D166</f>
        <v>485</v>
      </c>
      <c r="E165" s="18">
        <f>E166</f>
        <v>436</v>
      </c>
      <c r="F165" s="18">
        <f>F166</f>
        <v>436</v>
      </c>
    </row>
    <row r="166" spans="1:6" ht="31.5" outlineLevel="7" x14ac:dyDescent="0.25">
      <c r="A166" s="2" t="s">
        <v>184</v>
      </c>
      <c r="B166" s="2" t="s">
        <v>11</v>
      </c>
      <c r="C166" s="209" t="s">
        <v>12</v>
      </c>
      <c r="D166" s="19">
        <v>485</v>
      </c>
      <c r="E166" s="19">
        <v>436</v>
      </c>
      <c r="F166" s="19">
        <v>436</v>
      </c>
    </row>
    <row r="167" spans="1:6" ht="31.5" outlineLevel="5" x14ac:dyDescent="0.25">
      <c r="A167" s="1" t="s">
        <v>281</v>
      </c>
      <c r="B167" s="1"/>
      <c r="C167" s="208" t="s">
        <v>282</v>
      </c>
      <c r="D167" s="18">
        <f>D168</f>
        <v>95.2</v>
      </c>
      <c r="E167" s="18">
        <f>E168</f>
        <v>95.2</v>
      </c>
      <c r="F167" s="18">
        <f>F168</f>
        <v>95.2</v>
      </c>
    </row>
    <row r="168" spans="1:6" ht="31.5" outlineLevel="7" x14ac:dyDescent="0.25">
      <c r="A168" s="2" t="s">
        <v>281</v>
      </c>
      <c r="B168" s="2" t="s">
        <v>11</v>
      </c>
      <c r="C168" s="209" t="s">
        <v>12</v>
      </c>
      <c r="D168" s="19">
        <v>95.2</v>
      </c>
      <c r="E168" s="19">
        <v>95.2</v>
      </c>
      <c r="F168" s="19">
        <v>95.2</v>
      </c>
    </row>
    <row r="169" spans="1:6" ht="15.75" outlineLevel="5" x14ac:dyDescent="0.25">
      <c r="A169" s="1" t="s">
        <v>283</v>
      </c>
      <c r="B169" s="1"/>
      <c r="C169" s="208" t="s">
        <v>284</v>
      </c>
      <c r="D169" s="18">
        <f>D170</f>
        <v>200</v>
      </c>
      <c r="E169" s="18">
        <f>E170</f>
        <v>0</v>
      </c>
      <c r="F169" s="18">
        <f>F170</f>
        <v>0</v>
      </c>
    </row>
    <row r="170" spans="1:6" ht="31.5" outlineLevel="7" x14ac:dyDescent="0.25">
      <c r="A170" s="2" t="s">
        <v>283</v>
      </c>
      <c r="B170" s="2" t="s">
        <v>11</v>
      </c>
      <c r="C170" s="209" t="s">
        <v>12</v>
      </c>
      <c r="D170" s="19">
        <v>200</v>
      </c>
      <c r="E170" s="19"/>
      <c r="F170" s="19"/>
    </row>
    <row r="171" spans="1:6" ht="31.5" outlineLevel="4" x14ac:dyDescent="0.25">
      <c r="A171" s="1" t="s">
        <v>285</v>
      </c>
      <c r="B171" s="1"/>
      <c r="C171" s="208" t="s">
        <v>286</v>
      </c>
      <c r="D171" s="18">
        <f t="shared" ref="D171:F172" si="25">D172</f>
        <v>55</v>
      </c>
      <c r="E171" s="18">
        <f t="shared" si="25"/>
        <v>55</v>
      </c>
      <c r="F171" s="18">
        <f t="shared" si="25"/>
        <v>55</v>
      </c>
    </row>
    <row r="172" spans="1:6" ht="15.75" outlineLevel="5" x14ac:dyDescent="0.25">
      <c r="A172" s="1" t="s">
        <v>287</v>
      </c>
      <c r="B172" s="1"/>
      <c r="C172" s="208" t="s">
        <v>288</v>
      </c>
      <c r="D172" s="18">
        <f t="shared" si="25"/>
        <v>55</v>
      </c>
      <c r="E172" s="18">
        <f t="shared" si="25"/>
        <v>55</v>
      </c>
      <c r="F172" s="18">
        <f t="shared" si="25"/>
        <v>55</v>
      </c>
    </row>
    <row r="173" spans="1:6" ht="31.5" outlineLevel="7" x14ac:dyDescent="0.25">
      <c r="A173" s="2" t="s">
        <v>287</v>
      </c>
      <c r="B173" s="2" t="s">
        <v>11</v>
      </c>
      <c r="C173" s="209" t="s">
        <v>12</v>
      </c>
      <c r="D173" s="19">
        <v>55</v>
      </c>
      <c r="E173" s="19">
        <v>55</v>
      </c>
      <c r="F173" s="19">
        <v>55</v>
      </c>
    </row>
    <row r="174" spans="1:6" ht="47.25" outlineLevel="3" x14ac:dyDescent="0.25">
      <c r="A174" s="1" t="s">
        <v>130</v>
      </c>
      <c r="B174" s="1"/>
      <c r="C174" s="208" t="s">
        <v>131</v>
      </c>
      <c r="D174" s="18">
        <f t="shared" ref="D174:F175" si="26">D175</f>
        <v>22813.4</v>
      </c>
      <c r="E174" s="18">
        <f t="shared" si="26"/>
        <v>21576.400000000001</v>
      </c>
      <c r="F174" s="18">
        <f t="shared" si="26"/>
        <v>19554.900000000001</v>
      </c>
    </row>
    <row r="175" spans="1:6" ht="31.5" outlineLevel="4" x14ac:dyDescent="0.25">
      <c r="A175" s="1" t="s">
        <v>132</v>
      </c>
      <c r="B175" s="1"/>
      <c r="C175" s="208" t="s">
        <v>57</v>
      </c>
      <c r="D175" s="18">
        <f t="shared" si="26"/>
        <v>22813.4</v>
      </c>
      <c r="E175" s="18">
        <f t="shared" si="26"/>
        <v>21576.400000000001</v>
      </c>
      <c r="F175" s="18">
        <f t="shared" si="26"/>
        <v>19554.900000000001</v>
      </c>
    </row>
    <row r="176" spans="1:6" ht="15.75" outlineLevel="5" x14ac:dyDescent="0.25">
      <c r="A176" s="1" t="s">
        <v>133</v>
      </c>
      <c r="B176" s="1"/>
      <c r="C176" s="208" t="s">
        <v>134</v>
      </c>
      <c r="D176" s="18">
        <f>D177+D178+D179</f>
        <v>22813.4</v>
      </c>
      <c r="E176" s="18">
        <f>E177+E178+E179</f>
        <v>21576.400000000001</v>
      </c>
      <c r="F176" s="18">
        <f>F177+F178+F179</f>
        <v>19554.900000000001</v>
      </c>
    </row>
    <row r="177" spans="1:9" ht="47.25" outlineLevel="7" x14ac:dyDescent="0.25">
      <c r="A177" s="2" t="s">
        <v>133</v>
      </c>
      <c r="B177" s="2" t="s">
        <v>8</v>
      </c>
      <c r="C177" s="209" t="s">
        <v>9</v>
      </c>
      <c r="D177" s="19">
        <v>20765.5</v>
      </c>
      <c r="E177" s="19">
        <v>19766.5</v>
      </c>
      <c r="F177" s="19">
        <v>17745</v>
      </c>
      <c r="G177" s="38"/>
      <c r="H177" s="38"/>
      <c r="I177" s="38"/>
    </row>
    <row r="178" spans="1:9" ht="31.5" outlineLevel="7" x14ac:dyDescent="0.25">
      <c r="A178" s="2" t="s">
        <v>133</v>
      </c>
      <c r="B178" s="2" t="s">
        <v>11</v>
      </c>
      <c r="C178" s="209" t="s">
        <v>12</v>
      </c>
      <c r="D178" s="19">
        <v>2030.4</v>
      </c>
      <c r="E178" s="19">
        <v>1792.4</v>
      </c>
      <c r="F178" s="19">
        <v>1792.4</v>
      </c>
      <c r="G178" s="38"/>
      <c r="H178" s="38"/>
      <c r="I178" s="38"/>
    </row>
    <row r="179" spans="1:9" ht="15.75" outlineLevel="7" x14ac:dyDescent="0.25">
      <c r="A179" s="2" t="s">
        <v>133</v>
      </c>
      <c r="B179" s="2" t="s">
        <v>27</v>
      </c>
      <c r="C179" s="209" t="s">
        <v>28</v>
      </c>
      <c r="D179" s="19">
        <v>17.5</v>
      </c>
      <c r="E179" s="19">
        <v>17.5</v>
      </c>
      <c r="F179" s="19">
        <v>17.5</v>
      </c>
      <c r="G179" s="38"/>
      <c r="H179" s="38"/>
      <c r="I179" s="38"/>
    </row>
    <row r="180" spans="1:9" ht="31.5" outlineLevel="2" x14ac:dyDescent="0.25">
      <c r="A180" s="1" t="s">
        <v>158</v>
      </c>
      <c r="B180" s="1"/>
      <c r="C180" s="208" t="s">
        <v>159</v>
      </c>
      <c r="D180" s="18">
        <f>D181+D188+D199+D206</f>
        <v>64912.2</v>
      </c>
      <c r="E180" s="18">
        <f t="shared" ref="E180:F180" si="27">E181+E188+E199+E206</f>
        <v>27668</v>
      </c>
      <c r="F180" s="18">
        <f t="shared" si="27"/>
        <v>26677.3</v>
      </c>
    </row>
    <row r="181" spans="1:9" ht="31.5" outlineLevel="3" x14ac:dyDescent="0.25">
      <c r="A181" s="1" t="s">
        <v>211</v>
      </c>
      <c r="B181" s="1"/>
      <c r="C181" s="208" t="s">
        <v>212</v>
      </c>
      <c r="D181" s="18">
        <f>D182+D185</f>
        <v>1000</v>
      </c>
      <c r="E181" s="18">
        <f>E182+E185</f>
        <v>850</v>
      </c>
      <c r="F181" s="18">
        <f>F182+F185</f>
        <v>850</v>
      </c>
    </row>
    <row r="182" spans="1:9" ht="31.5" outlineLevel="4" x14ac:dyDescent="0.25">
      <c r="A182" s="1" t="s">
        <v>213</v>
      </c>
      <c r="B182" s="1"/>
      <c r="C182" s="208" t="s">
        <v>214</v>
      </c>
      <c r="D182" s="18">
        <f t="shared" ref="D182:F183" si="28">D183</f>
        <v>700</v>
      </c>
      <c r="E182" s="18">
        <f t="shared" si="28"/>
        <v>600</v>
      </c>
      <c r="F182" s="18">
        <f t="shared" si="28"/>
        <v>600</v>
      </c>
    </row>
    <row r="183" spans="1:9" ht="15.75" outlineLevel="5" x14ac:dyDescent="0.25">
      <c r="A183" s="1" t="s">
        <v>215</v>
      </c>
      <c r="B183" s="1"/>
      <c r="C183" s="208" t="s">
        <v>216</v>
      </c>
      <c r="D183" s="18">
        <f t="shared" si="28"/>
        <v>700</v>
      </c>
      <c r="E183" s="18">
        <f t="shared" si="28"/>
        <v>600</v>
      </c>
      <c r="F183" s="18">
        <f t="shared" si="28"/>
        <v>600</v>
      </c>
    </row>
    <row r="184" spans="1:9" ht="31.5" outlineLevel="7" x14ac:dyDescent="0.25">
      <c r="A184" s="2" t="s">
        <v>215</v>
      </c>
      <c r="B184" s="2" t="s">
        <v>92</v>
      </c>
      <c r="C184" s="209" t="s">
        <v>93</v>
      </c>
      <c r="D184" s="19">
        <v>700</v>
      </c>
      <c r="E184" s="19">
        <v>600</v>
      </c>
      <c r="F184" s="19">
        <v>600</v>
      </c>
    </row>
    <row r="185" spans="1:9" ht="31.5" outlineLevel="4" x14ac:dyDescent="0.25">
      <c r="A185" s="1" t="s">
        <v>217</v>
      </c>
      <c r="B185" s="1"/>
      <c r="C185" s="208" t="s">
        <v>218</v>
      </c>
      <c r="D185" s="18">
        <f t="shared" ref="D185:F186" si="29">D186</f>
        <v>300</v>
      </c>
      <c r="E185" s="18">
        <f t="shared" si="29"/>
        <v>250</v>
      </c>
      <c r="F185" s="18">
        <f t="shared" si="29"/>
        <v>250</v>
      </c>
    </row>
    <row r="186" spans="1:9" ht="15.75" outlineLevel="5" x14ac:dyDescent="0.25">
      <c r="A186" s="1" t="s">
        <v>219</v>
      </c>
      <c r="B186" s="1"/>
      <c r="C186" s="208" t="s">
        <v>220</v>
      </c>
      <c r="D186" s="18">
        <f t="shared" si="29"/>
        <v>300</v>
      </c>
      <c r="E186" s="18">
        <f t="shared" si="29"/>
        <v>250</v>
      </c>
      <c r="F186" s="18">
        <f t="shared" si="29"/>
        <v>250</v>
      </c>
    </row>
    <row r="187" spans="1:9" ht="15.75" outlineLevel="7" x14ac:dyDescent="0.25">
      <c r="A187" s="2" t="s">
        <v>219</v>
      </c>
      <c r="B187" s="2" t="s">
        <v>27</v>
      </c>
      <c r="C187" s="209" t="s">
        <v>28</v>
      </c>
      <c r="D187" s="19">
        <v>300</v>
      </c>
      <c r="E187" s="19">
        <v>250</v>
      </c>
      <c r="F187" s="19">
        <v>250</v>
      </c>
    </row>
    <row r="188" spans="1:9" ht="47.25" outlineLevel="7" x14ac:dyDescent="0.25">
      <c r="A188" s="1" t="s">
        <v>370</v>
      </c>
      <c r="B188" s="1"/>
      <c r="C188" s="208" t="s">
        <v>371</v>
      </c>
      <c r="D188" s="18">
        <f>D189+D192</f>
        <v>35274.299999999996</v>
      </c>
      <c r="E188" s="18">
        <f t="shared" ref="E188:F188" si="30">E189+E192</f>
        <v>1395</v>
      </c>
      <c r="F188" s="18">
        <f t="shared" si="30"/>
        <v>1395</v>
      </c>
    </row>
    <row r="189" spans="1:9" ht="31.5" outlineLevel="4" x14ac:dyDescent="0.25">
      <c r="A189" s="1" t="s">
        <v>372</v>
      </c>
      <c r="B189" s="1"/>
      <c r="C189" s="208" t="s">
        <v>373</v>
      </c>
      <c r="D189" s="18">
        <f t="shared" ref="D189:F190" si="31">D190</f>
        <v>917.2</v>
      </c>
      <c r="E189" s="18">
        <f t="shared" si="31"/>
        <v>825</v>
      </c>
      <c r="F189" s="18">
        <f t="shared" si="31"/>
        <v>825</v>
      </c>
    </row>
    <row r="190" spans="1:9" ht="15.75" outlineLevel="5" x14ac:dyDescent="0.25">
      <c r="A190" s="1" t="s">
        <v>374</v>
      </c>
      <c r="B190" s="1"/>
      <c r="C190" s="208" t="s">
        <v>375</v>
      </c>
      <c r="D190" s="18">
        <f t="shared" si="31"/>
        <v>917.2</v>
      </c>
      <c r="E190" s="18">
        <f t="shared" si="31"/>
        <v>825</v>
      </c>
      <c r="F190" s="18">
        <f t="shared" si="31"/>
        <v>825</v>
      </c>
    </row>
    <row r="191" spans="1:9" ht="31.5" outlineLevel="7" x14ac:dyDescent="0.25">
      <c r="A191" s="2" t="s">
        <v>374</v>
      </c>
      <c r="B191" s="2" t="s">
        <v>11</v>
      </c>
      <c r="C191" s="209" t="s">
        <v>12</v>
      </c>
      <c r="D191" s="19">
        <v>917.2</v>
      </c>
      <c r="E191" s="19">
        <v>825</v>
      </c>
      <c r="F191" s="19">
        <v>825</v>
      </c>
    </row>
    <row r="192" spans="1:9" ht="31.5" outlineLevel="4" x14ac:dyDescent="0.25">
      <c r="A192" s="1" t="s">
        <v>376</v>
      </c>
      <c r="B192" s="1"/>
      <c r="C192" s="208" t="s">
        <v>377</v>
      </c>
      <c r="D192" s="18">
        <f>D193+D195+D197</f>
        <v>34357.1</v>
      </c>
      <c r="E192" s="18">
        <f>E193+E195+E197</f>
        <v>570</v>
      </c>
      <c r="F192" s="18">
        <f>F193+F195+F197</f>
        <v>570</v>
      </c>
    </row>
    <row r="193" spans="1:6" ht="15.75" outlineLevel="5" x14ac:dyDescent="0.25">
      <c r="A193" s="1" t="s">
        <v>378</v>
      </c>
      <c r="B193" s="1"/>
      <c r="C193" s="208" t="s">
        <v>379</v>
      </c>
      <c r="D193" s="18">
        <f>D194</f>
        <v>570</v>
      </c>
      <c r="E193" s="18">
        <f>E194</f>
        <v>570</v>
      </c>
      <c r="F193" s="18">
        <f>F194</f>
        <v>570</v>
      </c>
    </row>
    <row r="194" spans="1:6" ht="31.5" outlineLevel="7" x14ac:dyDescent="0.25">
      <c r="A194" s="2" t="s">
        <v>378</v>
      </c>
      <c r="B194" s="2" t="s">
        <v>11</v>
      </c>
      <c r="C194" s="209" t="s">
        <v>12</v>
      </c>
      <c r="D194" s="19">
        <v>570</v>
      </c>
      <c r="E194" s="19">
        <v>570</v>
      </c>
      <c r="F194" s="19">
        <v>570</v>
      </c>
    </row>
    <row r="195" spans="1:6" s="35" customFormat="1" ht="31.5" outlineLevel="5" x14ac:dyDescent="0.25">
      <c r="A195" s="33" t="s">
        <v>380</v>
      </c>
      <c r="B195" s="33"/>
      <c r="C195" s="219" t="s">
        <v>563</v>
      </c>
      <c r="D195" s="34">
        <f>D196</f>
        <v>5068.1000000000004</v>
      </c>
      <c r="E195" s="34">
        <f>E196</f>
        <v>0</v>
      </c>
      <c r="F195" s="34">
        <f>F196</f>
        <v>0</v>
      </c>
    </row>
    <row r="196" spans="1:6" s="35" customFormat="1" ht="31.5" outlineLevel="7" x14ac:dyDescent="0.25">
      <c r="A196" s="36" t="s">
        <v>380</v>
      </c>
      <c r="B196" s="36" t="s">
        <v>11</v>
      </c>
      <c r="C196" s="220" t="s">
        <v>12</v>
      </c>
      <c r="D196" s="37">
        <v>5068.1000000000004</v>
      </c>
      <c r="E196" s="37"/>
      <c r="F196" s="37"/>
    </row>
    <row r="197" spans="1:6" s="27" customFormat="1" ht="31.5" outlineLevel="5" x14ac:dyDescent="0.25">
      <c r="A197" s="25" t="s">
        <v>380</v>
      </c>
      <c r="B197" s="25"/>
      <c r="C197" s="212" t="s">
        <v>596</v>
      </c>
      <c r="D197" s="26">
        <f>D198</f>
        <v>28719</v>
      </c>
      <c r="E197" s="26">
        <f>E198</f>
        <v>0</v>
      </c>
      <c r="F197" s="26">
        <f>F198</f>
        <v>0</v>
      </c>
    </row>
    <row r="198" spans="1:6" s="27" customFormat="1" ht="31.5" outlineLevel="7" x14ac:dyDescent="0.25">
      <c r="A198" s="28" t="s">
        <v>380</v>
      </c>
      <c r="B198" s="28" t="s">
        <v>11</v>
      </c>
      <c r="C198" s="213" t="s">
        <v>12</v>
      </c>
      <c r="D198" s="29">
        <v>28719</v>
      </c>
      <c r="E198" s="29"/>
      <c r="F198" s="29"/>
    </row>
    <row r="199" spans="1:6" ht="31.5" outlineLevel="3" x14ac:dyDescent="0.25">
      <c r="A199" s="1" t="s">
        <v>160</v>
      </c>
      <c r="B199" s="1"/>
      <c r="C199" s="208" t="s">
        <v>161</v>
      </c>
      <c r="D199" s="18">
        <f>D200+D203</f>
        <v>675</v>
      </c>
      <c r="E199" s="18">
        <f>E200+E203</f>
        <v>675</v>
      </c>
      <c r="F199" s="18">
        <f>F200+F203</f>
        <v>675</v>
      </c>
    </row>
    <row r="200" spans="1:6" ht="31.5" outlineLevel="4" x14ac:dyDescent="0.25">
      <c r="A200" s="1" t="s">
        <v>162</v>
      </c>
      <c r="B200" s="1"/>
      <c r="C200" s="208" t="s">
        <v>163</v>
      </c>
      <c r="D200" s="18">
        <f t="shared" ref="D200:F201" si="32">D201</f>
        <v>475</v>
      </c>
      <c r="E200" s="18">
        <f t="shared" si="32"/>
        <v>475</v>
      </c>
      <c r="F200" s="18">
        <f t="shared" si="32"/>
        <v>475</v>
      </c>
    </row>
    <row r="201" spans="1:6" ht="31.5" outlineLevel="5" x14ac:dyDescent="0.25">
      <c r="A201" s="1" t="s">
        <v>164</v>
      </c>
      <c r="B201" s="1"/>
      <c r="C201" s="208" t="s">
        <v>165</v>
      </c>
      <c r="D201" s="18">
        <f t="shared" si="32"/>
        <v>475</v>
      </c>
      <c r="E201" s="18">
        <f t="shared" si="32"/>
        <v>475</v>
      </c>
      <c r="F201" s="18">
        <f t="shared" si="32"/>
        <v>475</v>
      </c>
    </row>
    <row r="202" spans="1:6" ht="15.75" outlineLevel="7" x14ac:dyDescent="0.25">
      <c r="A202" s="2" t="s">
        <v>164</v>
      </c>
      <c r="B202" s="2" t="s">
        <v>27</v>
      </c>
      <c r="C202" s="209" t="s">
        <v>28</v>
      </c>
      <c r="D202" s="19">
        <v>475</v>
      </c>
      <c r="E202" s="19">
        <v>475</v>
      </c>
      <c r="F202" s="19">
        <v>475</v>
      </c>
    </row>
    <row r="203" spans="1:6" ht="31.5" outlineLevel="4" x14ac:dyDescent="0.25">
      <c r="A203" s="1" t="s">
        <v>166</v>
      </c>
      <c r="B203" s="1"/>
      <c r="C203" s="208" t="s">
        <v>167</v>
      </c>
      <c r="D203" s="18">
        <f t="shared" ref="D203:F204" si="33">D204</f>
        <v>200</v>
      </c>
      <c r="E203" s="18">
        <f t="shared" si="33"/>
        <v>200</v>
      </c>
      <c r="F203" s="18">
        <f t="shared" si="33"/>
        <v>200</v>
      </c>
    </row>
    <row r="204" spans="1:6" ht="31.5" outlineLevel="5" x14ac:dyDescent="0.25">
      <c r="A204" s="1" t="s">
        <v>168</v>
      </c>
      <c r="B204" s="1"/>
      <c r="C204" s="208" t="s">
        <v>169</v>
      </c>
      <c r="D204" s="18">
        <f t="shared" si="33"/>
        <v>200</v>
      </c>
      <c r="E204" s="18">
        <f t="shared" si="33"/>
        <v>200</v>
      </c>
      <c r="F204" s="18">
        <f t="shared" si="33"/>
        <v>200</v>
      </c>
    </row>
    <row r="205" spans="1:6" ht="15.75" outlineLevel="7" x14ac:dyDescent="0.25">
      <c r="A205" s="2" t="s">
        <v>168</v>
      </c>
      <c r="B205" s="2" t="s">
        <v>27</v>
      </c>
      <c r="C205" s="209" t="s">
        <v>28</v>
      </c>
      <c r="D205" s="19">
        <v>200</v>
      </c>
      <c r="E205" s="19">
        <v>200</v>
      </c>
      <c r="F205" s="19">
        <v>200</v>
      </c>
    </row>
    <row r="206" spans="1:6" ht="31.5" outlineLevel="3" x14ac:dyDescent="0.25">
      <c r="A206" s="1" t="s">
        <v>366</v>
      </c>
      <c r="B206" s="1"/>
      <c r="C206" s="208" t="s">
        <v>367</v>
      </c>
      <c r="D206" s="18">
        <f>D207</f>
        <v>27962.900000000005</v>
      </c>
      <c r="E206" s="18">
        <f>E207</f>
        <v>24748</v>
      </c>
      <c r="F206" s="18">
        <f>F207</f>
        <v>23757.3</v>
      </c>
    </row>
    <row r="207" spans="1:6" ht="31.5" outlineLevel="4" x14ac:dyDescent="0.25">
      <c r="A207" s="1" t="s">
        <v>368</v>
      </c>
      <c r="B207" s="1"/>
      <c r="C207" s="218" t="s">
        <v>57</v>
      </c>
      <c r="D207" s="20">
        <f>D208+D212</f>
        <v>27962.900000000005</v>
      </c>
      <c r="E207" s="20">
        <f t="shared" ref="E207:F207" si="34">E208+E212</f>
        <v>24748</v>
      </c>
      <c r="F207" s="18">
        <f t="shared" si="34"/>
        <v>23757.3</v>
      </c>
    </row>
    <row r="208" spans="1:6" ht="15.75" outlineLevel="5" x14ac:dyDescent="0.25">
      <c r="A208" s="1" t="s">
        <v>369</v>
      </c>
      <c r="B208" s="1"/>
      <c r="C208" s="218" t="s">
        <v>59</v>
      </c>
      <c r="D208" s="20">
        <f>D209+D210+D211</f>
        <v>21752.700000000004</v>
      </c>
      <c r="E208" s="20">
        <f>E209+E210+E211</f>
        <v>19148</v>
      </c>
      <c r="F208" s="18">
        <f>F209+F210+F211</f>
        <v>18157.3</v>
      </c>
    </row>
    <row r="209" spans="1:6" ht="47.25" outlineLevel="7" x14ac:dyDescent="0.25">
      <c r="A209" s="2" t="s">
        <v>369</v>
      </c>
      <c r="B209" s="2" t="s">
        <v>8</v>
      </c>
      <c r="C209" s="216" t="s">
        <v>9</v>
      </c>
      <c r="D209" s="39">
        <v>21190.400000000001</v>
      </c>
      <c r="E209" s="39">
        <v>18642.900000000001</v>
      </c>
      <c r="F209" s="19">
        <v>17652.2</v>
      </c>
    </row>
    <row r="210" spans="1:6" ht="31.5" outlineLevel="7" x14ac:dyDescent="0.25">
      <c r="A210" s="2" t="s">
        <v>369</v>
      </c>
      <c r="B210" s="2" t="s">
        <v>11</v>
      </c>
      <c r="C210" s="209" t="s">
        <v>12</v>
      </c>
      <c r="D210" s="19">
        <v>561.9</v>
      </c>
      <c r="E210" s="19">
        <f>504.7+0.4</f>
        <v>505.09999999999997</v>
      </c>
      <c r="F210" s="19">
        <f>504.7+0.4</f>
        <v>505.09999999999997</v>
      </c>
    </row>
    <row r="211" spans="1:6" ht="15.75" outlineLevel="7" x14ac:dyDescent="0.25">
      <c r="A211" s="2" t="s">
        <v>369</v>
      </c>
      <c r="B211" s="2" t="s">
        <v>27</v>
      </c>
      <c r="C211" s="209" t="s">
        <v>28</v>
      </c>
      <c r="D211" s="19">
        <v>0.4</v>
      </c>
      <c r="E211" s="19"/>
      <c r="F211" s="19"/>
    </row>
    <row r="212" spans="1:6" ht="15.75" outlineLevel="5" x14ac:dyDescent="0.25">
      <c r="A212" s="1" t="s">
        <v>381</v>
      </c>
      <c r="B212" s="1"/>
      <c r="C212" s="208" t="s">
        <v>382</v>
      </c>
      <c r="D212" s="18">
        <f>D213</f>
        <v>6210.2</v>
      </c>
      <c r="E212" s="18">
        <f>E213</f>
        <v>5600</v>
      </c>
      <c r="F212" s="18">
        <f>F213</f>
        <v>5600</v>
      </c>
    </row>
    <row r="213" spans="1:6" ht="31.5" outlineLevel="7" x14ac:dyDescent="0.25">
      <c r="A213" s="2" t="s">
        <v>381</v>
      </c>
      <c r="B213" s="2" t="s">
        <v>11</v>
      </c>
      <c r="C213" s="209" t="s">
        <v>12</v>
      </c>
      <c r="D213" s="19">
        <v>6210.2</v>
      </c>
      <c r="E213" s="19">
        <v>5600</v>
      </c>
      <c r="F213" s="19">
        <v>5600</v>
      </c>
    </row>
    <row r="214" spans="1:6" ht="33.75" customHeight="1" outlineLevel="2" x14ac:dyDescent="0.25">
      <c r="A214" s="1" t="s">
        <v>170</v>
      </c>
      <c r="B214" s="1"/>
      <c r="C214" s="208" t="s">
        <v>171</v>
      </c>
      <c r="D214" s="18">
        <f>D215+D254+D263+D274+D292+D296</f>
        <v>822882.57926999999</v>
      </c>
      <c r="E214" s="18">
        <f>E215+E254+E263+E274+E292+E296</f>
        <v>710405.10000000009</v>
      </c>
      <c r="F214" s="18">
        <f>F215+F254+F263+F274+F292+F296</f>
        <v>497354.25</v>
      </c>
    </row>
    <row r="215" spans="1:6" ht="15.75" outlineLevel="3" x14ac:dyDescent="0.25">
      <c r="A215" s="1" t="s">
        <v>172</v>
      </c>
      <c r="B215" s="1"/>
      <c r="C215" s="208" t="s">
        <v>626</v>
      </c>
      <c r="D215" s="18">
        <f>D216+D225+D234+D242+D247</f>
        <v>74118.084000000003</v>
      </c>
      <c r="E215" s="18">
        <f>E216+E225+E234+E242+E247</f>
        <v>72085.7</v>
      </c>
      <c r="F215" s="18">
        <f>F216+F225+F234+F242+F247</f>
        <v>73010.8</v>
      </c>
    </row>
    <row r="216" spans="1:6" ht="31.5" outlineLevel="4" x14ac:dyDescent="0.25">
      <c r="A216" s="1" t="s">
        <v>173</v>
      </c>
      <c r="B216" s="1"/>
      <c r="C216" s="208" t="s">
        <v>174</v>
      </c>
      <c r="D216" s="18">
        <f>D217+D219+D221+D223</f>
        <v>17235.784</v>
      </c>
      <c r="E216" s="18">
        <f t="shared" ref="E216:F216" si="35">E217+E219+E221+E223</f>
        <v>15500</v>
      </c>
      <c r="F216" s="18">
        <f t="shared" si="35"/>
        <v>12300</v>
      </c>
    </row>
    <row r="217" spans="1:6" ht="15.75" outlineLevel="5" x14ac:dyDescent="0.25">
      <c r="A217" s="1" t="s">
        <v>257</v>
      </c>
      <c r="B217" s="1"/>
      <c r="C217" s="208" t="s">
        <v>258</v>
      </c>
      <c r="D217" s="18">
        <f>D218</f>
        <v>8871.2999999999993</v>
      </c>
      <c r="E217" s="18">
        <f>E218</f>
        <v>9000</v>
      </c>
      <c r="F217" s="18">
        <f>F218</f>
        <v>9000</v>
      </c>
    </row>
    <row r="218" spans="1:6" ht="31.5" outlineLevel="7" x14ac:dyDescent="0.25">
      <c r="A218" s="2" t="s">
        <v>257</v>
      </c>
      <c r="B218" s="2" t="s">
        <v>92</v>
      </c>
      <c r="C218" s="209" t="s">
        <v>93</v>
      </c>
      <c r="D218" s="19">
        <v>8871.2999999999993</v>
      </c>
      <c r="E218" s="19">
        <v>9000</v>
      </c>
      <c r="F218" s="19">
        <v>9000</v>
      </c>
    </row>
    <row r="219" spans="1:6" ht="31.5" outlineLevel="5" x14ac:dyDescent="0.25">
      <c r="A219" s="1" t="s">
        <v>259</v>
      </c>
      <c r="B219" s="1"/>
      <c r="C219" s="208" t="s">
        <v>260</v>
      </c>
      <c r="D219" s="18">
        <f>D220</f>
        <v>5000</v>
      </c>
      <c r="E219" s="18">
        <f>E220</f>
        <v>3300</v>
      </c>
      <c r="F219" s="18">
        <f>F220</f>
        <v>3300</v>
      </c>
    </row>
    <row r="220" spans="1:6" ht="31.5" outlineLevel="7" x14ac:dyDescent="0.25">
      <c r="A220" s="2" t="s">
        <v>259</v>
      </c>
      <c r="B220" s="2" t="s">
        <v>92</v>
      </c>
      <c r="C220" s="209" t="s">
        <v>93</v>
      </c>
      <c r="D220" s="19">
        <v>5000</v>
      </c>
      <c r="E220" s="19">
        <v>3300</v>
      </c>
      <c r="F220" s="19">
        <v>3300</v>
      </c>
    </row>
    <row r="221" spans="1:6" ht="47.25" outlineLevel="5" x14ac:dyDescent="0.25">
      <c r="A221" s="1" t="s">
        <v>175</v>
      </c>
      <c r="B221" s="1"/>
      <c r="C221" s="218" t="s">
        <v>581</v>
      </c>
      <c r="D221" s="20">
        <f>D222</f>
        <v>841.18399999999997</v>
      </c>
      <c r="E221" s="20">
        <f>E222</f>
        <v>800</v>
      </c>
      <c r="F221" s="18">
        <f>F222</f>
        <v>0</v>
      </c>
    </row>
    <row r="222" spans="1:6" ht="31.5" outlineLevel="7" x14ac:dyDescent="0.25">
      <c r="A222" s="2" t="s">
        <v>175</v>
      </c>
      <c r="B222" s="2" t="s">
        <v>92</v>
      </c>
      <c r="C222" s="216" t="s">
        <v>93</v>
      </c>
      <c r="D222" s="182">
        <v>841.18399999999997</v>
      </c>
      <c r="E222" s="39">
        <v>800</v>
      </c>
      <c r="F222" s="19"/>
    </row>
    <row r="223" spans="1:6" s="27" customFormat="1" ht="47.25" outlineLevel="5" x14ac:dyDescent="0.25">
      <c r="A223" s="25" t="s">
        <v>175</v>
      </c>
      <c r="B223" s="25"/>
      <c r="C223" s="221" t="s">
        <v>590</v>
      </c>
      <c r="D223" s="26">
        <f>D224</f>
        <v>2523.3000000000002</v>
      </c>
      <c r="E223" s="26">
        <f>E224</f>
        <v>2400</v>
      </c>
      <c r="F223" s="26">
        <f>F224</f>
        <v>0</v>
      </c>
    </row>
    <row r="224" spans="1:6" s="27" customFormat="1" ht="31.5" outlineLevel="7" x14ac:dyDescent="0.25">
      <c r="A224" s="28" t="s">
        <v>175</v>
      </c>
      <c r="B224" s="28" t="s">
        <v>92</v>
      </c>
      <c r="C224" s="213" t="s">
        <v>93</v>
      </c>
      <c r="D224" s="29">
        <v>2523.3000000000002</v>
      </c>
      <c r="E224" s="29">
        <v>2400</v>
      </c>
      <c r="F224" s="29"/>
    </row>
    <row r="225" spans="1:6" ht="31.5" outlineLevel="4" x14ac:dyDescent="0.25">
      <c r="A225" s="1" t="s">
        <v>223</v>
      </c>
      <c r="B225" s="1"/>
      <c r="C225" s="208" t="s">
        <v>224</v>
      </c>
      <c r="D225" s="18">
        <f>D230+D232+D228+D226</f>
        <v>2846.9</v>
      </c>
      <c r="E225" s="18">
        <f t="shared" ref="E225:F225" si="36">E230+E232+E228+E226</f>
        <v>2283.3000000000002</v>
      </c>
      <c r="F225" s="18">
        <f t="shared" si="36"/>
        <v>2283.3000000000002</v>
      </c>
    </row>
    <row r="226" spans="1:6" ht="15.75" outlineLevel="5" x14ac:dyDescent="0.25">
      <c r="A226" s="1" t="s">
        <v>261</v>
      </c>
      <c r="B226" s="1"/>
      <c r="C226" s="208" t="s">
        <v>262</v>
      </c>
      <c r="D226" s="18">
        <f>D227</f>
        <v>2183.3000000000002</v>
      </c>
      <c r="E226" s="18">
        <f>E227</f>
        <v>2183.3000000000002</v>
      </c>
      <c r="F226" s="18">
        <f>F227</f>
        <v>2183.3000000000002</v>
      </c>
    </row>
    <row r="227" spans="1:6" ht="31.5" outlineLevel="7" x14ac:dyDescent="0.25">
      <c r="A227" s="2" t="s">
        <v>261</v>
      </c>
      <c r="B227" s="2" t="s">
        <v>92</v>
      </c>
      <c r="C227" s="209" t="s">
        <v>93</v>
      </c>
      <c r="D227" s="19">
        <v>2183.3000000000002</v>
      </c>
      <c r="E227" s="19">
        <v>2183.3000000000002</v>
      </c>
      <c r="F227" s="19">
        <v>2183.3000000000002</v>
      </c>
    </row>
    <row r="228" spans="1:6" ht="47.25" outlineLevel="5" x14ac:dyDescent="0.25">
      <c r="A228" s="1" t="s">
        <v>263</v>
      </c>
      <c r="B228" s="1"/>
      <c r="C228" s="208" t="s">
        <v>264</v>
      </c>
      <c r="D228" s="18">
        <f>D229</f>
        <v>112.5</v>
      </c>
      <c r="E228" s="18">
        <f>E229</f>
        <v>100</v>
      </c>
      <c r="F228" s="18">
        <f>F229</f>
        <v>100</v>
      </c>
    </row>
    <row r="229" spans="1:6" ht="31.5" outlineLevel="7" x14ac:dyDescent="0.25">
      <c r="A229" s="2" t="s">
        <v>263</v>
      </c>
      <c r="B229" s="2" t="s">
        <v>92</v>
      </c>
      <c r="C229" s="209" t="s">
        <v>93</v>
      </c>
      <c r="D229" s="19">
        <v>112.5</v>
      </c>
      <c r="E229" s="19">
        <v>100</v>
      </c>
      <c r="F229" s="19">
        <v>100</v>
      </c>
    </row>
    <row r="230" spans="1:6" ht="47.25" outlineLevel="5" x14ac:dyDescent="0.25">
      <c r="A230" s="1" t="s">
        <v>225</v>
      </c>
      <c r="B230" s="1"/>
      <c r="C230" s="208" t="s">
        <v>554</v>
      </c>
      <c r="D230" s="18">
        <f>D231</f>
        <v>5</v>
      </c>
      <c r="E230" s="18">
        <f>E231</f>
        <v>0</v>
      </c>
      <c r="F230" s="18">
        <f>F231</f>
        <v>0</v>
      </c>
    </row>
    <row r="231" spans="1:6" ht="31.5" outlineLevel="7" x14ac:dyDescent="0.25">
      <c r="A231" s="2" t="s">
        <v>225</v>
      </c>
      <c r="B231" s="2" t="s">
        <v>92</v>
      </c>
      <c r="C231" s="209" t="s">
        <v>93</v>
      </c>
      <c r="D231" s="19">
        <v>5</v>
      </c>
      <c r="E231" s="19"/>
      <c r="F231" s="19"/>
    </row>
    <row r="232" spans="1:6" s="27" customFormat="1" ht="47.25" outlineLevel="5" x14ac:dyDescent="0.25">
      <c r="A232" s="25" t="s">
        <v>225</v>
      </c>
      <c r="B232" s="25"/>
      <c r="C232" s="212" t="s">
        <v>593</v>
      </c>
      <c r="D232" s="26">
        <f>D233</f>
        <v>546.1</v>
      </c>
      <c r="E232" s="26">
        <f>E233</f>
        <v>0</v>
      </c>
      <c r="F232" s="26">
        <f>F233</f>
        <v>0</v>
      </c>
    </row>
    <row r="233" spans="1:6" s="27" customFormat="1" ht="31.5" outlineLevel="7" x14ac:dyDescent="0.25">
      <c r="A233" s="28" t="s">
        <v>225</v>
      </c>
      <c r="B233" s="28" t="s">
        <v>92</v>
      </c>
      <c r="C233" s="213" t="s">
        <v>93</v>
      </c>
      <c r="D233" s="29">
        <v>546.1</v>
      </c>
      <c r="E233" s="29"/>
      <c r="F233" s="29"/>
    </row>
    <row r="234" spans="1:6" ht="63" outlineLevel="4" x14ac:dyDescent="0.25">
      <c r="A234" s="1" t="s">
        <v>265</v>
      </c>
      <c r="B234" s="1"/>
      <c r="C234" s="208" t="s">
        <v>266</v>
      </c>
      <c r="D234" s="18">
        <f>D240+D238+D235</f>
        <v>14605</v>
      </c>
      <c r="E234" s="18">
        <f>E240+E238+E235</f>
        <v>14995.7</v>
      </c>
      <c r="F234" s="18">
        <f>F240+F238+F235</f>
        <v>14782.699999999999</v>
      </c>
    </row>
    <row r="235" spans="1:6" ht="47.25" outlineLevel="4" x14ac:dyDescent="0.25">
      <c r="A235" s="1" t="s">
        <v>609</v>
      </c>
      <c r="B235" s="1"/>
      <c r="C235" s="208" t="s">
        <v>608</v>
      </c>
      <c r="D235" s="18">
        <f>D236+D237</f>
        <v>1150</v>
      </c>
      <c r="E235" s="18">
        <f>E236+E237</f>
        <v>0</v>
      </c>
      <c r="F235" s="18">
        <f>F236+F237</f>
        <v>0</v>
      </c>
    </row>
    <row r="236" spans="1:6" ht="31.5" outlineLevel="4" x14ac:dyDescent="0.25">
      <c r="A236" s="2" t="s">
        <v>609</v>
      </c>
      <c r="B236" s="2" t="s">
        <v>11</v>
      </c>
      <c r="C236" s="209" t="s">
        <v>12</v>
      </c>
      <c r="D236" s="19">
        <v>900</v>
      </c>
      <c r="E236" s="19"/>
      <c r="F236" s="19"/>
    </row>
    <row r="237" spans="1:6" s="23" customFormat="1" ht="31.5" outlineLevel="4" x14ac:dyDescent="0.25">
      <c r="A237" s="45" t="s">
        <v>609</v>
      </c>
      <c r="B237" s="45" t="s">
        <v>92</v>
      </c>
      <c r="C237" s="216" t="s">
        <v>93</v>
      </c>
      <c r="D237" s="39">
        <v>250</v>
      </c>
      <c r="E237" s="39"/>
      <c r="F237" s="39"/>
    </row>
    <row r="238" spans="1:6" s="24" customFormat="1" ht="63" outlineLevel="5" x14ac:dyDescent="0.25">
      <c r="A238" s="1" t="s">
        <v>267</v>
      </c>
      <c r="B238" s="22"/>
      <c r="C238" s="208" t="s">
        <v>556</v>
      </c>
      <c r="D238" s="18">
        <f>D239</f>
        <v>1345.5</v>
      </c>
      <c r="E238" s="18">
        <f t="shared" ref="E238:F238" si="37">E239</f>
        <v>1499.6</v>
      </c>
      <c r="F238" s="18">
        <f t="shared" si="37"/>
        <v>1478.3</v>
      </c>
    </row>
    <row r="239" spans="1:6" s="24" customFormat="1" ht="31.5" outlineLevel="7" x14ac:dyDescent="0.25">
      <c r="A239" s="2" t="s">
        <v>267</v>
      </c>
      <c r="B239" s="45" t="s">
        <v>92</v>
      </c>
      <c r="C239" s="209" t="s">
        <v>93</v>
      </c>
      <c r="D239" s="19">
        <v>1345.5</v>
      </c>
      <c r="E239" s="19">
        <v>1499.6</v>
      </c>
      <c r="F239" s="19">
        <v>1478.3</v>
      </c>
    </row>
    <row r="240" spans="1:6" s="27" customFormat="1" ht="63" outlineLevel="5" x14ac:dyDescent="0.25">
      <c r="A240" s="25" t="s">
        <v>267</v>
      </c>
      <c r="B240" s="181"/>
      <c r="C240" s="212" t="s">
        <v>586</v>
      </c>
      <c r="D240" s="26">
        <f>D241</f>
        <v>12109.5</v>
      </c>
      <c r="E240" s="26">
        <f t="shared" ref="E240:F240" si="38">E241</f>
        <v>13496.1</v>
      </c>
      <c r="F240" s="26">
        <f t="shared" si="38"/>
        <v>13304.4</v>
      </c>
    </row>
    <row r="241" spans="1:6" s="27" customFormat="1" ht="31.5" outlineLevel="7" x14ac:dyDescent="0.25">
      <c r="A241" s="28" t="s">
        <v>267</v>
      </c>
      <c r="B241" s="178" t="s">
        <v>92</v>
      </c>
      <c r="C241" s="213" t="s">
        <v>93</v>
      </c>
      <c r="D241" s="29">
        <v>12109.5</v>
      </c>
      <c r="E241" s="29">
        <v>13496.1</v>
      </c>
      <c r="F241" s="29">
        <v>13304.4</v>
      </c>
    </row>
    <row r="242" spans="1:6" ht="15.75" outlineLevel="4" x14ac:dyDescent="0.25">
      <c r="A242" s="1" t="s">
        <v>268</v>
      </c>
      <c r="B242" s="22"/>
      <c r="C242" s="208" t="s">
        <v>253</v>
      </c>
      <c r="D242" s="18">
        <f>D245+D243</f>
        <v>1095.4000000000001</v>
      </c>
      <c r="E242" s="18">
        <f>E245+E243</f>
        <v>971.7</v>
      </c>
      <c r="F242" s="18">
        <f>F245+F243</f>
        <v>1050.4000000000001</v>
      </c>
    </row>
    <row r="243" spans="1:6" s="24" customFormat="1" ht="47.25" outlineLevel="5" x14ac:dyDescent="0.25">
      <c r="A243" s="1" t="s">
        <v>269</v>
      </c>
      <c r="B243" s="22"/>
      <c r="C243" s="208" t="s">
        <v>627</v>
      </c>
      <c r="D243" s="18">
        <f>D244</f>
        <v>349.9</v>
      </c>
      <c r="E243" s="18">
        <f>E244</f>
        <v>291.5</v>
      </c>
      <c r="F243" s="18">
        <f>F244</f>
        <v>315.10000000000002</v>
      </c>
    </row>
    <row r="244" spans="1:6" s="24" customFormat="1" ht="31.5" outlineLevel="7" x14ac:dyDescent="0.25">
      <c r="A244" s="2" t="s">
        <v>269</v>
      </c>
      <c r="B244" s="45" t="s">
        <v>92</v>
      </c>
      <c r="C244" s="209" t="s">
        <v>93</v>
      </c>
      <c r="D244" s="19">
        <v>349.9</v>
      </c>
      <c r="E244" s="19">
        <v>291.5</v>
      </c>
      <c r="F244" s="19">
        <v>315.10000000000002</v>
      </c>
    </row>
    <row r="245" spans="1:6" s="27" customFormat="1" ht="47.25" outlineLevel="5" x14ac:dyDescent="0.25">
      <c r="A245" s="25" t="s">
        <v>269</v>
      </c>
      <c r="B245" s="181"/>
      <c r="C245" s="212" t="s">
        <v>594</v>
      </c>
      <c r="D245" s="26">
        <f>D246</f>
        <v>745.5</v>
      </c>
      <c r="E245" s="26">
        <f>E246</f>
        <v>680.2</v>
      </c>
      <c r="F245" s="26">
        <f>F246</f>
        <v>735.3</v>
      </c>
    </row>
    <row r="246" spans="1:6" s="27" customFormat="1" ht="31.5" outlineLevel="7" x14ac:dyDescent="0.25">
      <c r="A246" s="28" t="s">
        <v>269</v>
      </c>
      <c r="B246" s="178" t="s">
        <v>92</v>
      </c>
      <c r="C246" s="213" t="s">
        <v>93</v>
      </c>
      <c r="D246" s="29">
        <v>745.5</v>
      </c>
      <c r="E246" s="29">
        <v>680.2</v>
      </c>
      <c r="F246" s="29">
        <v>735.3</v>
      </c>
    </row>
    <row r="247" spans="1:6" ht="31.5" outlineLevel="4" x14ac:dyDescent="0.25">
      <c r="A247" s="1" t="s">
        <v>270</v>
      </c>
      <c r="B247" s="22"/>
      <c r="C247" s="208" t="s">
        <v>820</v>
      </c>
      <c r="D247" s="18">
        <f>D248+D252+D250</f>
        <v>38335</v>
      </c>
      <c r="E247" s="18">
        <f t="shared" ref="E247:F247" si="39">E248+E252+E250</f>
        <v>38335</v>
      </c>
      <c r="F247" s="18">
        <f t="shared" si="39"/>
        <v>42594.400000000001</v>
      </c>
    </row>
    <row r="248" spans="1:6" ht="47.25" outlineLevel="5" x14ac:dyDescent="0.25">
      <c r="A248" s="1" t="s">
        <v>271</v>
      </c>
      <c r="B248" s="22"/>
      <c r="C248" s="208" t="s">
        <v>628</v>
      </c>
      <c r="D248" s="18">
        <f>D249</f>
        <v>3833.5</v>
      </c>
      <c r="E248" s="18">
        <f t="shared" ref="E248:F248" si="40">E249</f>
        <v>3833.5</v>
      </c>
      <c r="F248" s="18">
        <f t="shared" si="40"/>
        <v>4259.3999999999996</v>
      </c>
    </row>
    <row r="249" spans="1:6" ht="31.5" outlineLevel="7" x14ac:dyDescent="0.25">
      <c r="A249" s="2" t="s">
        <v>271</v>
      </c>
      <c r="B249" s="45" t="s">
        <v>92</v>
      </c>
      <c r="C249" s="209" t="s">
        <v>93</v>
      </c>
      <c r="D249" s="19">
        <v>3833.5</v>
      </c>
      <c r="E249" s="19">
        <v>3833.5</v>
      </c>
      <c r="F249" s="19">
        <v>4259.3999999999996</v>
      </c>
    </row>
    <row r="250" spans="1:6" ht="47.25" outlineLevel="7" x14ac:dyDescent="0.25">
      <c r="A250" s="25" t="s">
        <v>271</v>
      </c>
      <c r="B250" s="181"/>
      <c r="C250" s="212" t="s">
        <v>823</v>
      </c>
      <c r="D250" s="26">
        <f>D251</f>
        <v>32776.400000000001</v>
      </c>
      <c r="E250" s="26">
        <f t="shared" ref="E250:F252" si="41">E251</f>
        <v>32776.400000000001</v>
      </c>
      <c r="F250" s="26">
        <f t="shared" si="41"/>
        <v>36418.300000000003</v>
      </c>
    </row>
    <row r="251" spans="1:6" ht="31.5" outlineLevel="7" x14ac:dyDescent="0.25">
      <c r="A251" s="28" t="s">
        <v>271</v>
      </c>
      <c r="B251" s="178" t="s">
        <v>92</v>
      </c>
      <c r="C251" s="213" t="s">
        <v>93</v>
      </c>
      <c r="D251" s="29">
        <v>32776.400000000001</v>
      </c>
      <c r="E251" s="29">
        <v>32776.400000000001</v>
      </c>
      <c r="F251" s="29">
        <v>36418.300000000003</v>
      </c>
    </row>
    <row r="252" spans="1:6" s="27" customFormat="1" ht="47.25" outlineLevel="5" x14ac:dyDescent="0.25">
      <c r="A252" s="25" t="s">
        <v>271</v>
      </c>
      <c r="B252" s="181"/>
      <c r="C252" s="212" t="s">
        <v>589</v>
      </c>
      <c r="D252" s="26">
        <f>D253</f>
        <v>1725.1</v>
      </c>
      <c r="E252" s="26">
        <f t="shared" si="41"/>
        <v>1725.1</v>
      </c>
      <c r="F252" s="26">
        <f t="shared" si="41"/>
        <v>1916.7</v>
      </c>
    </row>
    <row r="253" spans="1:6" s="27" customFormat="1" ht="31.5" outlineLevel="7" x14ac:dyDescent="0.25">
      <c r="A253" s="28" t="s">
        <v>271</v>
      </c>
      <c r="B253" s="178" t="s">
        <v>92</v>
      </c>
      <c r="C253" s="213" t="s">
        <v>93</v>
      </c>
      <c r="D253" s="29">
        <v>1725.1</v>
      </c>
      <c r="E253" s="29">
        <v>1725.1</v>
      </c>
      <c r="F253" s="29">
        <v>1916.7</v>
      </c>
    </row>
    <row r="254" spans="1:6" ht="47.25" outlineLevel="3" x14ac:dyDescent="0.25">
      <c r="A254" s="1" t="s">
        <v>245</v>
      </c>
      <c r="B254" s="1"/>
      <c r="C254" s="208" t="s">
        <v>246</v>
      </c>
      <c r="D254" s="18">
        <f>D255+D260</f>
        <v>7374.5</v>
      </c>
      <c r="E254" s="18">
        <f>E255+E260</f>
        <v>5875</v>
      </c>
      <c r="F254" s="18">
        <f>F255+F260</f>
        <v>5875</v>
      </c>
    </row>
    <row r="255" spans="1:6" ht="47.25" outlineLevel="4" x14ac:dyDescent="0.25">
      <c r="A255" s="1" t="s">
        <v>247</v>
      </c>
      <c r="B255" s="1"/>
      <c r="C255" s="208" t="s">
        <v>248</v>
      </c>
      <c r="D255" s="18">
        <f>D256+D258</f>
        <v>5874.5</v>
      </c>
      <c r="E255" s="18">
        <f>E256+E258</f>
        <v>5875</v>
      </c>
      <c r="F255" s="18">
        <f>F256+F258</f>
        <v>5875</v>
      </c>
    </row>
    <row r="256" spans="1:6" ht="63" outlineLevel="5" x14ac:dyDescent="0.25">
      <c r="A256" s="1" t="s">
        <v>249</v>
      </c>
      <c r="B256" s="1"/>
      <c r="C256" s="208" t="s">
        <v>250</v>
      </c>
      <c r="D256" s="18">
        <f>D257</f>
        <v>3874.5</v>
      </c>
      <c r="E256" s="18">
        <f t="shared" ref="E256:F256" si="42">E257</f>
        <v>3875</v>
      </c>
      <c r="F256" s="18">
        <f t="shared" si="42"/>
        <v>3875</v>
      </c>
    </row>
    <row r="257" spans="1:6" ht="15.75" outlineLevel="7" x14ac:dyDescent="0.25">
      <c r="A257" s="2" t="s">
        <v>249</v>
      </c>
      <c r="B257" s="2" t="s">
        <v>27</v>
      </c>
      <c r="C257" s="209" t="s">
        <v>28</v>
      </c>
      <c r="D257" s="19">
        <v>3874.5</v>
      </c>
      <c r="E257" s="19">
        <v>3875</v>
      </c>
      <c r="F257" s="19">
        <v>3875</v>
      </c>
    </row>
    <row r="258" spans="1:6" ht="31.5" outlineLevel="5" x14ac:dyDescent="0.25">
      <c r="A258" s="1" t="s">
        <v>251</v>
      </c>
      <c r="B258" s="1"/>
      <c r="C258" s="208" t="s">
        <v>252</v>
      </c>
      <c r="D258" s="18">
        <f>D259</f>
        <v>2000</v>
      </c>
      <c r="E258" s="18">
        <f>E259</f>
        <v>2000</v>
      </c>
      <c r="F258" s="18">
        <f>F259</f>
        <v>2000</v>
      </c>
    </row>
    <row r="259" spans="1:6" ht="31.5" outlineLevel="7" x14ac:dyDescent="0.25">
      <c r="A259" s="2" t="s">
        <v>251</v>
      </c>
      <c r="B259" s="2" t="s">
        <v>92</v>
      </c>
      <c r="C259" s="209" t="s">
        <v>93</v>
      </c>
      <c r="D259" s="19">
        <v>2000</v>
      </c>
      <c r="E259" s="19">
        <v>2000</v>
      </c>
      <c r="F259" s="19">
        <v>2000</v>
      </c>
    </row>
    <row r="260" spans="1:6" ht="31.5" outlineLevel="7" x14ac:dyDescent="0.25">
      <c r="A260" s="41" t="s">
        <v>606</v>
      </c>
      <c r="B260" s="2"/>
      <c r="C260" s="210" t="s">
        <v>603</v>
      </c>
      <c r="D260" s="18">
        <f>D261</f>
        <v>1500</v>
      </c>
      <c r="E260" s="18">
        <f>E261</f>
        <v>0</v>
      </c>
      <c r="F260" s="18">
        <f>F261</f>
        <v>0</v>
      </c>
    </row>
    <row r="261" spans="1:6" ht="31.5" outlineLevel="7" x14ac:dyDescent="0.25">
      <c r="A261" s="40" t="s">
        <v>607</v>
      </c>
      <c r="B261" s="40"/>
      <c r="C261" s="222" t="s">
        <v>604</v>
      </c>
      <c r="D261" s="19">
        <f>D262</f>
        <v>1500</v>
      </c>
      <c r="E261" s="19">
        <f t="shared" ref="E261:F261" si="43">E262</f>
        <v>0</v>
      </c>
      <c r="F261" s="19">
        <f t="shared" si="43"/>
        <v>0</v>
      </c>
    </row>
    <row r="262" spans="1:6" ht="15.75" outlineLevel="7" x14ac:dyDescent="0.25">
      <c r="A262" s="40" t="s">
        <v>607</v>
      </c>
      <c r="B262" s="40" t="s">
        <v>11</v>
      </c>
      <c r="C262" s="211" t="s">
        <v>605</v>
      </c>
      <c r="D262" s="19">
        <v>1500</v>
      </c>
      <c r="E262" s="19"/>
      <c r="F262" s="19"/>
    </row>
    <row r="263" spans="1:6" ht="31.5" outlineLevel="3" x14ac:dyDescent="0.25">
      <c r="A263" s="1" t="s">
        <v>195</v>
      </c>
      <c r="B263" s="1"/>
      <c r="C263" s="208" t="s">
        <v>196</v>
      </c>
      <c r="D263" s="18">
        <f>D264+D269</f>
        <v>289274.3</v>
      </c>
      <c r="E263" s="18">
        <f>E264+E269</f>
        <v>263099.90000000002</v>
      </c>
      <c r="F263" s="18">
        <f>F264+F269</f>
        <v>256539.6</v>
      </c>
    </row>
    <row r="264" spans="1:6" ht="31.5" outlineLevel="4" x14ac:dyDescent="0.25">
      <c r="A264" s="1" t="s">
        <v>197</v>
      </c>
      <c r="B264" s="1"/>
      <c r="C264" s="208" t="s">
        <v>198</v>
      </c>
      <c r="D264" s="18">
        <f>D265+D267</f>
        <v>210705</v>
      </c>
      <c r="E264" s="18">
        <f t="shared" ref="E264:F264" si="44">E265+E267</f>
        <v>211000</v>
      </c>
      <c r="F264" s="18">
        <f t="shared" si="44"/>
        <v>199400</v>
      </c>
    </row>
    <row r="265" spans="1:6" ht="15.75" outlineLevel="5" x14ac:dyDescent="0.25">
      <c r="A265" s="1" t="s">
        <v>199</v>
      </c>
      <c r="B265" s="1"/>
      <c r="C265" s="208" t="s">
        <v>200</v>
      </c>
      <c r="D265" s="18">
        <f t="shared" ref="D265:F265" si="45">D266</f>
        <v>178114.3</v>
      </c>
      <c r="E265" s="18">
        <f t="shared" si="45"/>
        <v>180000</v>
      </c>
      <c r="F265" s="18">
        <f t="shared" si="45"/>
        <v>170000</v>
      </c>
    </row>
    <row r="266" spans="1:6" ht="31.5" outlineLevel="7" x14ac:dyDescent="0.25">
      <c r="A266" s="2" t="s">
        <v>199</v>
      </c>
      <c r="B266" s="2" t="s">
        <v>92</v>
      </c>
      <c r="C266" s="209" t="s">
        <v>93</v>
      </c>
      <c r="D266" s="19">
        <v>178114.3</v>
      </c>
      <c r="E266" s="19">
        <v>180000</v>
      </c>
      <c r="F266" s="19">
        <v>170000</v>
      </c>
    </row>
    <row r="267" spans="1:6" ht="15.75" outlineLevel="5" x14ac:dyDescent="0.25">
      <c r="A267" s="1" t="s">
        <v>272</v>
      </c>
      <c r="B267" s="1"/>
      <c r="C267" s="208" t="s">
        <v>273</v>
      </c>
      <c r="D267" s="18">
        <f>D268</f>
        <v>32590.7</v>
      </c>
      <c r="E267" s="18">
        <f>E268</f>
        <v>31000</v>
      </c>
      <c r="F267" s="18">
        <f>F268</f>
        <v>29400</v>
      </c>
    </row>
    <row r="268" spans="1:6" ht="31.5" outlineLevel="7" x14ac:dyDescent="0.25">
      <c r="A268" s="2" t="s">
        <v>272</v>
      </c>
      <c r="B268" s="2" t="s">
        <v>92</v>
      </c>
      <c r="C268" s="209" t="s">
        <v>93</v>
      </c>
      <c r="D268" s="19">
        <v>32590.7</v>
      </c>
      <c r="E268" s="19">
        <v>31000</v>
      </c>
      <c r="F268" s="19">
        <v>29400</v>
      </c>
    </row>
    <row r="269" spans="1:6" ht="40.5" customHeight="1" outlineLevel="4" x14ac:dyDescent="0.25">
      <c r="A269" s="1" t="s">
        <v>201</v>
      </c>
      <c r="B269" s="1"/>
      <c r="C269" s="208" t="s">
        <v>629</v>
      </c>
      <c r="D269" s="18">
        <f>D270+D272</f>
        <v>78569.299999999988</v>
      </c>
      <c r="E269" s="18">
        <f>E270+E272</f>
        <v>52099.9</v>
      </c>
      <c r="F269" s="18">
        <f>F270+F272</f>
        <v>57139.6</v>
      </c>
    </row>
    <row r="270" spans="1:6" ht="63" outlineLevel="5" x14ac:dyDescent="0.25">
      <c r="A270" s="1" t="s">
        <v>202</v>
      </c>
      <c r="B270" s="1"/>
      <c r="C270" s="208" t="s">
        <v>572</v>
      </c>
      <c r="D270" s="18">
        <f>D271</f>
        <v>7856.9</v>
      </c>
      <c r="E270" s="18">
        <f>E271</f>
        <v>5210</v>
      </c>
      <c r="F270" s="18">
        <f>F271</f>
        <v>5714</v>
      </c>
    </row>
    <row r="271" spans="1:6" ht="31.5" outlineLevel="7" x14ac:dyDescent="0.25">
      <c r="A271" s="2" t="s">
        <v>202</v>
      </c>
      <c r="B271" s="2" t="s">
        <v>92</v>
      </c>
      <c r="C271" s="209" t="s">
        <v>93</v>
      </c>
      <c r="D271" s="19">
        <v>7856.9</v>
      </c>
      <c r="E271" s="19">
        <v>5210</v>
      </c>
      <c r="F271" s="19">
        <v>5714</v>
      </c>
    </row>
    <row r="272" spans="1:6" s="27" customFormat="1" ht="63" outlineLevel="5" x14ac:dyDescent="0.25">
      <c r="A272" s="25" t="s">
        <v>202</v>
      </c>
      <c r="B272" s="25"/>
      <c r="C272" s="212" t="s">
        <v>587</v>
      </c>
      <c r="D272" s="26">
        <f>D273</f>
        <v>70712.399999999994</v>
      </c>
      <c r="E272" s="26">
        <f>E273</f>
        <v>46889.9</v>
      </c>
      <c r="F272" s="26">
        <f>F273</f>
        <v>51425.599999999999</v>
      </c>
    </row>
    <row r="273" spans="1:9" s="27" customFormat="1" ht="31.5" outlineLevel="7" x14ac:dyDescent="0.25">
      <c r="A273" s="28" t="s">
        <v>202</v>
      </c>
      <c r="B273" s="28" t="s">
        <v>92</v>
      </c>
      <c r="C273" s="213" t="s">
        <v>93</v>
      </c>
      <c r="D273" s="29">
        <v>70712.399999999994</v>
      </c>
      <c r="E273" s="29">
        <v>46889.9</v>
      </c>
      <c r="F273" s="29">
        <v>51425.599999999999</v>
      </c>
    </row>
    <row r="274" spans="1:9" ht="31.5" outlineLevel="3" x14ac:dyDescent="0.25">
      <c r="A274" s="1" t="s">
        <v>226</v>
      </c>
      <c r="B274" s="1"/>
      <c r="C274" s="208" t="s">
        <v>227</v>
      </c>
      <c r="D274" s="18">
        <f>D275+D287</f>
        <v>311869.19527000003</v>
      </c>
      <c r="E274" s="18">
        <f>E275+E287</f>
        <v>240821.3</v>
      </c>
      <c r="F274" s="18">
        <f>F275+F287</f>
        <v>50766.25</v>
      </c>
    </row>
    <row r="275" spans="1:9" ht="31.5" outlineLevel="4" x14ac:dyDescent="0.25">
      <c r="A275" s="1" t="s">
        <v>228</v>
      </c>
      <c r="B275" s="1"/>
      <c r="C275" s="208" t="s">
        <v>229</v>
      </c>
      <c r="D275" s="18">
        <f>D276+D278+D281+D283+D285</f>
        <v>231214.69527</v>
      </c>
      <c r="E275" s="18">
        <f>E276+E278+E281+E283+E285</f>
        <v>31237.3</v>
      </c>
      <c r="F275" s="18">
        <f>F276+F278+F281+F283+F285</f>
        <v>50766.25</v>
      </c>
    </row>
    <row r="276" spans="1:9" ht="31.5" outlineLevel="5" x14ac:dyDescent="0.25">
      <c r="A276" s="1" t="s">
        <v>230</v>
      </c>
      <c r="B276" s="1"/>
      <c r="C276" s="208" t="s">
        <v>231</v>
      </c>
      <c r="D276" s="18">
        <f>D277</f>
        <v>2500</v>
      </c>
      <c r="E276" s="18">
        <f t="shared" ref="E276:F276" si="46">E277</f>
        <v>4300</v>
      </c>
      <c r="F276" s="18">
        <f t="shared" si="46"/>
        <v>4300</v>
      </c>
    </row>
    <row r="277" spans="1:9" ht="15.75" outlineLevel="7" x14ac:dyDescent="0.25">
      <c r="A277" s="2" t="s">
        <v>230</v>
      </c>
      <c r="B277" s="2" t="s">
        <v>27</v>
      </c>
      <c r="C277" s="209" t="s">
        <v>28</v>
      </c>
      <c r="D277" s="19">
        <v>2500</v>
      </c>
      <c r="E277" s="19">
        <v>4300</v>
      </c>
      <c r="F277" s="19">
        <v>4300</v>
      </c>
    </row>
    <row r="278" spans="1:9" ht="15.75" outlineLevel="5" x14ac:dyDescent="0.25">
      <c r="A278" s="1" t="s">
        <v>232</v>
      </c>
      <c r="B278" s="1"/>
      <c r="C278" s="218" t="s">
        <v>811</v>
      </c>
      <c r="D278" s="18">
        <f>D279+D280</f>
        <v>13930.8</v>
      </c>
      <c r="E278" s="18">
        <f>E279+E280</f>
        <v>13006</v>
      </c>
      <c r="F278" s="18">
        <f>F279+F280</f>
        <v>12250</v>
      </c>
    </row>
    <row r="279" spans="1:9" ht="31.5" outlineLevel="7" x14ac:dyDescent="0.25">
      <c r="A279" s="2" t="s">
        <v>232</v>
      </c>
      <c r="B279" s="2" t="s">
        <v>11</v>
      </c>
      <c r="C279" s="209" t="s">
        <v>12</v>
      </c>
      <c r="D279" s="19">
        <f>8906+200</f>
        <v>9106</v>
      </c>
      <c r="E279" s="19">
        <f>8506+200</f>
        <v>8706</v>
      </c>
      <c r="F279" s="19">
        <f>7750+200</f>
        <v>7950</v>
      </c>
      <c r="G279" s="38"/>
      <c r="H279" s="38"/>
      <c r="I279" s="38"/>
    </row>
    <row r="280" spans="1:9" ht="31.5" outlineLevel="7" x14ac:dyDescent="0.25">
      <c r="A280" s="2" t="s">
        <v>232</v>
      </c>
      <c r="B280" s="2" t="s">
        <v>92</v>
      </c>
      <c r="C280" s="209" t="s">
        <v>93</v>
      </c>
      <c r="D280" s="19">
        <v>4824.8</v>
      </c>
      <c r="E280" s="19">
        <v>4300</v>
      </c>
      <c r="F280" s="19">
        <v>4300</v>
      </c>
    </row>
    <row r="281" spans="1:9" ht="31.5" outlineLevel="5" x14ac:dyDescent="0.25">
      <c r="A281" s="1" t="s">
        <v>233</v>
      </c>
      <c r="B281" s="1"/>
      <c r="C281" s="208" t="s">
        <v>829</v>
      </c>
      <c r="D281" s="18">
        <f>D282</f>
        <v>1093.3</v>
      </c>
      <c r="E281" s="18">
        <f>E282</f>
        <v>1093.3</v>
      </c>
      <c r="F281" s="18">
        <f>F282</f>
        <v>1093.3</v>
      </c>
    </row>
    <row r="282" spans="1:9" ht="31.5" outlineLevel="7" x14ac:dyDescent="0.25">
      <c r="A282" s="2" t="s">
        <v>233</v>
      </c>
      <c r="B282" s="2" t="s">
        <v>11</v>
      </c>
      <c r="C282" s="209" t="s">
        <v>12</v>
      </c>
      <c r="D282" s="19">
        <v>1093.3</v>
      </c>
      <c r="E282" s="19">
        <v>1093.3</v>
      </c>
      <c r="F282" s="19">
        <v>1093.3</v>
      </c>
    </row>
    <row r="283" spans="1:9" ht="39.75" customHeight="1" outlineLevel="5" x14ac:dyDescent="0.25">
      <c r="A283" s="1" t="s">
        <v>234</v>
      </c>
      <c r="B283" s="1"/>
      <c r="C283" s="218" t="s">
        <v>555</v>
      </c>
      <c r="D283" s="20">
        <f>D284</f>
        <v>81989.695269999997</v>
      </c>
      <c r="E283" s="20">
        <f>E284</f>
        <v>12838</v>
      </c>
      <c r="F283" s="20">
        <f>F284</f>
        <v>33122.949999999997</v>
      </c>
    </row>
    <row r="284" spans="1:9" ht="31.5" outlineLevel="7" x14ac:dyDescent="0.25">
      <c r="A284" s="2" t="s">
        <v>234</v>
      </c>
      <c r="B284" s="2" t="s">
        <v>143</v>
      </c>
      <c r="C284" s="216" t="s">
        <v>144</v>
      </c>
      <c r="D284" s="183">
        <v>81989.695269999997</v>
      </c>
      <c r="E284" s="183">
        <v>12838</v>
      </c>
      <c r="F284" s="183">
        <v>33122.949999999997</v>
      </c>
    </row>
    <row r="285" spans="1:9" s="27" customFormat="1" ht="31.5" outlineLevel="5" x14ac:dyDescent="0.25">
      <c r="A285" s="25" t="s">
        <v>234</v>
      </c>
      <c r="B285" s="25"/>
      <c r="C285" s="221" t="s">
        <v>592</v>
      </c>
      <c r="D285" s="69">
        <f>D286</f>
        <v>131700.9</v>
      </c>
      <c r="E285" s="69">
        <f>E286</f>
        <v>0</v>
      </c>
      <c r="F285" s="69">
        <f>F286</f>
        <v>0</v>
      </c>
    </row>
    <row r="286" spans="1:9" s="27" customFormat="1" ht="31.5" outlineLevel="7" x14ac:dyDescent="0.25">
      <c r="A286" s="28" t="s">
        <v>234</v>
      </c>
      <c r="B286" s="28" t="s">
        <v>143</v>
      </c>
      <c r="C286" s="223" t="s">
        <v>144</v>
      </c>
      <c r="D286" s="30">
        <v>131700.9</v>
      </c>
      <c r="E286" s="30"/>
      <c r="F286" s="30"/>
    </row>
    <row r="287" spans="1:9" ht="47.25" outlineLevel="4" x14ac:dyDescent="0.25">
      <c r="A287" s="1" t="s">
        <v>235</v>
      </c>
      <c r="B287" s="1"/>
      <c r="C287" s="208" t="s">
        <v>236</v>
      </c>
      <c r="D287" s="18">
        <f>D288+D290</f>
        <v>80654.5</v>
      </c>
      <c r="E287" s="18">
        <f>E288+E290</f>
        <v>209584</v>
      </c>
      <c r="F287" s="18">
        <f>F288+F290</f>
        <v>0</v>
      </c>
    </row>
    <row r="288" spans="1:9" s="27" customFormat="1" ht="31.5" outlineLevel="5" x14ac:dyDescent="0.2">
      <c r="A288" s="25" t="s">
        <v>237</v>
      </c>
      <c r="B288" s="25"/>
      <c r="C288" s="56" t="s">
        <v>238</v>
      </c>
      <c r="D288" s="26">
        <f t="shared" ref="D288:F288" si="47">D289</f>
        <v>76621.8</v>
      </c>
      <c r="E288" s="26">
        <f t="shared" si="47"/>
        <v>199104.8</v>
      </c>
      <c r="F288" s="26">
        <f t="shared" si="47"/>
        <v>0</v>
      </c>
    </row>
    <row r="289" spans="1:6" s="27" customFormat="1" ht="31.5" outlineLevel="7" x14ac:dyDescent="0.2">
      <c r="A289" s="28" t="s">
        <v>237</v>
      </c>
      <c r="B289" s="28" t="s">
        <v>143</v>
      </c>
      <c r="C289" s="184" t="s">
        <v>144</v>
      </c>
      <c r="D289" s="29">
        <v>76621.8</v>
      </c>
      <c r="E289" s="29">
        <v>199104.8</v>
      </c>
      <c r="F289" s="29"/>
    </row>
    <row r="290" spans="1:6" s="27" customFormat="1" ht="31.5" outlineLevel="5" x14ac:dyDescent="0.2">
      <c r="A290" s="25" t="s">
        <v>239</v>
      </c>
      <c r="B290" s="25"/>
      <c r="C290" s="56" t="s">
        <v>240</v>
      </c>
      <c r="D290" s="26">
        <f t="shared" ref="D290:F290" si="48">D291</f>
        <v>4032.7</v>
      </c>
      <c r="E290" s="26">
        <f t="shared" si="48"/>
        <v>10479.200000000001</v>
      </c>
      <c r="F290" s="26">
        <f t="shared" si="48"/>
        <v>0</v>
      </c>
    </row>
    <row r="291" spans="1:6" s="27" customFormat="1" ht="31.5" outlineLevel="7" x14ac:dyDescent="0.2">
      <c r="A291" s="28" t="s">
        <v>239</v>
      </c>
      <c r="B291" s="28" t="s">
        <v>143</v>
      </c>
      <c r="C291" s="184" t="s">
        <v>144</v>
      </c>
      <c r="D291" s="29">
        <v>4032.7</v>
      </c>
      <c r="E291" s="29">
        <v>10479.200000000001</v>
      </c>
      <c r="F291" s="29"/>
    </row>
    <row r="292" spans="1:6" ht="47.25" outlineLevel="3" x14ac:dyDescent="0.25">
      <c r="A292" s="1" t="s">
        <v>358</v>
      </c>
      <c r="B292" s="1"/>
      <c r="C292" s="208" t="s">
        <v>359</v>
      </c>
      <c r="D292" s="18">
        <f t="shared" ref="D292:F294" si="49">D293</f>
        <v>777</v>
      </c>
      <c r="E292" s="18">
        <f t="shared" si="49"/>
        <v>670</v>
      </c>
      <c r="F292" s="18">
        <f t="shared" si="49"/>
        <v>670</v>
      </c>
    </row>
    <row r="293" spans="1:6" ht="40.5" customHeight="1" outlineLevel="4" x14ac:dyDescent="0.25">
      <c r="A293" s="1" t="s">
        <v>360</v>
      </c>
      <c r="B293" s="1"/>
      <c r="C293" s="208" t="s">
        <v>361</v>
      </c>
      <c r="D293" s="18">
        <f t="shared" si="49"/>
        <v>777</v>
      </c>
      <c r="E293" s="18">
        <f t="shared" si="49"/>
        <v>670</v>
      </c>
      <c r="F293" s="18">
        <f t="shared" si="49"/>
        <v>670</v>
      </c>
    </row>
    <row r="294" spans="1:6" ht="31.5" outlineLevel="5" x14ac:dyDescent="0.25">
      <c r="A294" s="1" t="s">
        <v>362</v>
      </c>
      <c r="B294" s="1"/>
      <c r="C294" s="208" t="s">
        <v>363</v>
      </c>
      <c r="D294" s="18">
        <f t="shared" si="49"/>
        <v>777</v>
      </c>
      <c r="E294" s="18">
        <f t="shared" si="49"/>
        <v>670</v>
      </c>
      <c r="F294" s="18">
        <f t="shared" si="49"/>
        <v>670</v>
      </c>
    </row>
    <row r="295" spans="1:6" ht="31.5" outlineLevel="7" x14ac:dyDescent="0.25">
      <c r="A295" s="2" t="s">
        <v>362</v>
      </c>
      <c r="B295" s="2" t="s">
        <v>11</v>
      </c>
      <c r="C295" s="209" t="s">
        <v>12</v>
      </c>
      <c r="D295" s="19">
        <v>777</v>
      </c>
      <c r="E295" s="19">
        <v>670</v>
      </c>
      <c r="F295" s="19">
        <v>670</v>
      </c>
    </row>
    <row r="296" spans="1:6" ht="47.25" outlineLevel="7" x14ac:dyDescent="0.25">
      <c r="A296" s="1" t="s">
        <v>188</v>
      </c>
      <c r="B296" s="1"/>
      <c r="C296" s="208" t="s">
        <v>189</v>
      </c>
      <c r="D296" s="18">
        <f>D297+D304</f>
        <v>139469.5</v>
      </c>
      <c r="E296" s="18">
        <f t="shared" ref="E296:F296" si="50">E297+E304</f>
        <v>127853.20000000001</v>
      </c>
      <c r="F296" s="18">
        <f t="shared" si="50"/>
        <v>110492.6</v>
      </c>
    </row>
    <row r="297" spans="1:6" ht="31.5" outlineLevel="4" x14ac:dyDescent="0.25">
      <c r="A297" s="1" t="s">
        <v>276</v>
      </c>
      <c r="B297" s="1"/>
      <c r="C297" s="208" t="s">
        <v>57</v>
      </c>
      <c r="D297" s="18">
        <f>D298+D302</f>
        <v>118715.6</v>
      </c>
      <c r="E297" s="18">
        <f t="shared" ref="E297:F297" si="51">E298+E302</f>
        <v>107195.8</v>
      </c>
      <c r="F297" s="18">
        <f t="shared" si="51"/>
        <v>106627.6</v>
      </c>
    </row>
    <row r="298" spans="1:6" ht="15.75" outlineLevel="5" x14ac:dyDescent="0.25">
      <c r="A298" s="1" t="s">
        <v>357</v>
      </c>
      <c r="B298" s="1"/>
      <c r="C298" s="208" t="s">
        <v>59</v>
      </c>
      <c r="D298" s="18">
        <f>D299+D300+D301</f>
        <v>11896.1</v>
      </c>
      <c r="E298" s="18">
        <f>E299+E300+E301</f>
        <v>11135.8</v>
      </c>
      <c r="F298" s="18">
        <f>F299+F300+F301</f>
        <v>10567.599999999999</v>
      </c>
    </row>
    <row r="299" spans="1:6" ht="47.25" outlineLevel="7" x14ac:dyDescent="0.25">
      <c r="A299" s="2" t="s">
        <v>357</v>
      </c>
      <c r="B299" s="2" t="s">
        <v>8</v>
      </c>
      <c r="C299" s="209" t="s">
        <v>9</v>
      </c>
      <c r="D299" s="19">
        <v>11334.1</v>
      </c>
      <c r="E299" s="19">
        <v>10633</v>
      </c>
      <c r="F299" s="19">
        <v>10064.799999999999</v>
      </c>
    </row>
    <row r="300" spans="1:6" ht="31.5" outlineLevel="7" x14ac:dyDescent="0.25">
      <c r="A300" s="2" t="s">
        <v>357</v>
      </c>
      <c r="B300" s="2" t="s">
        <v>11</v>
      </c>
      <c r="C300" s="216" t="s">
        <v>12</v>
      </c>
      <c r="D300" s="39">
        <v>559.79999999999995</v>
      </c>
      <c r="E300" s="39">
        <v>502.8</v>
      </c>
      <c r="F300" s="39">
        <v>502.8</v>
      </c>
    </row>
    <row r="301" spans="1:6" ht="15.75" outlineLevel="7" x14ac:dyDescent="0.25">
      <c r="A301" s="2" t="s">
        <v>357</v>
      </c>
      <c r="B301" s="2" t="s">
        <v>27</v>
      </c>
      <c r="C301" s="216" t="s">
        <v>28</v>
      </c>
      <c r="D301" s="39">
        <v>2.2000000000000002</v>
      </c>
      <c r="E301" s="39"/>
      <c r="F301" s="39"/>
    </row>
    <row r="302" spans="1:6" ht="31.5" outlineLevel="5" x14ac:dyDescent="0.25">
      <c r="A302" s="1" t="s">
        <v>277</v>
      </c>
      <c r="B302" s="1"/>
      <c r="C302" s="218" t="s">
        <v>278</v>
      </c>
      <c r="D302" s="20">
        <f>D303</f>
        <v>106819.5</v>
      </c>
      <c r="E302" s="20">
        <f>E303</f>
        <v>96060</v>
      </c>
      <c r="F302" s="20">
        <f>F303</f>
        <v>96060</v>
      </c>
    </row>
    <row r="303" spans="1:6" ht="31.5" outlineLevel="7" x14ac:dyDescent="0.25">
      <c r="A303" s="2" t="s">
        <v>277</v>
      </c>
      <c r="B303" s="2" t="s">
        <v>92</v>
      </c>
      <c r="C303" s="209" t="s">
        <v>93</v>
      </c>
      <c r="D303" s="19">
        <f>106730.5+89</f>
        <v>106819.5</v>
      </c>
      <c r="E303" s="19">
        <v>96060</v>
      </c>
      <c r="F303" s="19">
        <v>96060</v>
      </c>
    </row>
    <row r="304" spans="1:6" ht="47.25" outlineLevel="7" x14ac:dyDescent="0.25">
      <c r="A304" s="1" t="s">
        <v>190</v>
      </c>
      <c r="B304" s="1"/>
      <c r="C304" s="208" t="s">
        <v>114</v>
      </c>
      <c r="D304" s="18">
        <f>D305+D309</f>
        <v>20753.900000000001</v>
      </c>
      <c r="E304" s="18">
        <f t="shared" ref="E304:F304" si="52">E305+E309</f>
        <v>20657.400000000001</v>
      </c>
      <c r="F304" s="18">
        <f t="shared" si="52"/>
        <v>3865</v>
      </c>
    </row>
    <row r="305" spans="1:6" ht="31.5" outlineLevel="5" x14ac:dyDescent="0.25">
      <c r="A305" s="1" t="s">
        <v>191</v>
      </c>
      <c r="B305" s="1"/>
      <c r="C305" s="208" t="s">
        <v>192</v>
      </c>
      <c r="D305" s="18">
        <f>D306+D307</f>
        <v>3961.5</v>
      </c>
      <c r="E305" s="18">
        <f t="shared" ref="E305:F305" si="53">E306+E307</f>
        <v>3865</v>
      </c>
      <c r="F305" s="18">
        <f t="shared" si="53"/>
        <v>3865</v>
      </c>
    </row>
    <row r="306" spans="1:6" ht="31.5" outlineLevel="7" x14ac:dyDescent="0.25">
      <c r="A306" s="2" t="s">
        <v>191</v>
      </c>
      <c r="B306" s="2" t="s">
        <v>11</v>
      </c>
      <c r="C306" s="209" t="s">
        <v>12</v>
      </c>
      <c r="D306" s="19">
        <v>3000</v>
      </c>
      <c r="E306" s="19">
        <v>3000</v>
      </c>
      <c r="F306" s="19">
        <v>3000</v>
      </c>
    </row>
    <row r="307" spans="1:6" ht="15.75" outlineLevel="7" x14ac:dyDescent="0.25">
      <c r="A307" s="2" t="s">
        <v>191</v>
      </c>
      <c r="B307" s="2" t="s">
        <v>27</v>
      </c>
      <c r="C307" s="209" t="s">
        <v>28</v>
      </c>
      <c r="D307" s="19">
        <v>961.5</v>
      </c>
      <c r="E307" s="19">
        <v>865</v>
      </c>
      <c r="F307" s="19">
        <v>865</v>
      </c>
    </row>
    <row r="308" spans="1:6" ht="47.25" outlineLevel="4" x14ac:dyDescent="0.25">
      <c r="A308" s="1" t="s">
        <v>190</v>
      </c>
      <c r="B308" s="1"/>
      <c r="C308" s="208" t="s">
        <v>114</v>
      </c>
      <c r="D308" s="18">
        <f t="shared" ref="D308:F309" si="54">D309</f>
        <v>16792.400000000001</v>
      </c>
      <c r="E308" s="18">
        <f t="shared" si="54"/>
        <v>16792.400000000001</v>
      </c>
      <c r="F308" s="18">
        <f t="shared" si="54"/>
        <v>0</v>
      </c>
    </row>
    <row r="309" spans="1:6" s="27" customFormat="1" ht="94.5" outlineLevel="5" x14ac:dyDescent="0.25">
      <c r="A309" s="25" t="s">
        <v>312</v>
      </c>
      <c r="B309" s="25"/>
      <c r="C309" s="214" t="s">
        <v>313</v>
      </c>
      <c r="D309" s="26">
        <f t="shared" si="54"/>
        <v>16792.400000000001</v>
      </c>
      <c r="E309" s="26">
        <f t="shared" si="54"/>
        <v>16792.400000000001</v>
      </c>
      <c r="F309" s="26">
        <f t="shared" si="54"/>
        <v>0</v>
      </c>
    </row>
    <row r="310" spans="1:6" s="27" customFormat="1" ht="15.75" outlineLevel="7" x14ac:dyDescent="0.25">
      <c r="A310" s="28" t="s">
        <v>312</v>
      </c>
      <c r="B310" s="28" t="s">
        <v>27</v>
      </c>
      <c r="C310" s="213" t="s">
        <v>28</v>
      </c>
      <c r="D310" s="29">
        <v>16792.400000000001</v>
      </c>
      <c r="E310" s="29">
        <v>16792.400000000001</v>
      </c>
      <c r="F310" s="29"/>
    </row>
    <row r="311" spans="1:6" ht="31.5" outlineLevel="2" x14ac:dyDescent="0.25">
      <c r="A311" s="1" t="s">
        <v>348</v>
      </c>
      <c r="B311" s="1"/>
      <c r="C311" s="208" t="s">
        <v>349</v>
      </c>
      <c r="D311" s="18">
        <f>D312+D330</f>
        <v>102673.79999999999</v>
      </c>
      <c r="E311" s="18">
        <f t="shared" ref="E311:F311" si="55">E312+E330</f>
        <v>97117.349550000014</v>
      </c>
      <c r="F311" s="18">
        <f t="shared" si="55"/>
        <v>94411.1</v>
      </c>
    </row>
    <row r="312" spans="1:6" ht="31.5" outlineLevel="3" x14ac:dyDescent="0.25">
      <c r="A312" s="1" t="s">
        <v>350</v>
      </c>
      <c r="B312" s="1"/>
      <c r="C312" s="208" t="s">
        <v>351</v>
      </c>
      <c r="D312" s="18">
        <f>D313+D318+D325</f>
        <v>7503.7</v>
      </c>
      <c r="E312" s="18">
        <f t="shared" ref="E312:F312" si="56">E313+E318+E325</f>
        <v>6279.1495500000001</v>
      </c>
      <c r="F312" s="18">
        <f t="shared" si="56"/>
        <v>3804.6</v>
      </c>
    </row>
    <row r="313" spans="1:6" ht="31.5" outlineLevel="4" x14ac:dyDescent="0.25">
      <c r="A313" s="1" t="s">
        <v>352</v>
      </c>
      <c r="B313" s="1"/>
      <c r="C313" s="208" t="s">
        <v>353</v>
      </c>
      <c r="D313" s="18">
        <f>D314+D316</f>
        <v>3799.1</v>
      </c>
      <c r="E313" s="18">
        <f t="shared" ref="E313:F313" si="57">E314+E316</f>
        <v>100</v>
      </c>
      <c r="F313" s="18">
        <f t="shared" si="57"/>
        <v>100</v>
      </c>
    </row>
    <row r="314" spans="1:6" ht="31.5" outlineLevel="5" x14ac:dyDescent="0.25">
      <c r="A314" s="1" t="s">
        <v>505</v>
      </c>
      <c r="B314" s="1"/>
      <c r="C314" s="208" t="s">
        <v>506</v>
      </c>
      <c r="D314" s="18">
        <f>D315</f>
        <v>100</v>
      </c>
      <c r="E314" s="18">
        <f>E315</f>
        <v>100</v>
      </c>
      <c r="F314" s="18">
        <f>F315</f>
        <v>100</v>
      </c>
    </row>
    <row r="315" spans="1:6" ht="31.5" outlineLevel="7" x14ac:dyDescent="0.25">
      <c r="A315" s="2" t="s">
        <v>505</v>
      </c>
      <c r="B315" s="2" t="s">
        <v>11</v>
      </c>
      <c r="C315" s="209" t="s">
        <v>12</v>
      </c>
      <c r="D315" s="19">
        <v>100</v>
      </c>
      <c r="E315" s="19">
        <v>100</v>
      </c>
      <c r="F315" s="19">
        <v>100</v>
      </c>
    </row>
    <row r="316" spans="1:6" s="35" customFormat="1" ht="47.25" outlineLevel="5" x14ac:dyDescent="0.25">
      <c r="A316" s="33" t="s">
        <v>354</v>
      </c>
      <c r="B316" s="33"/>
      <c r="C316" s="219" t="s">
        <v>595</v>
      </c>
      <c r="D316" s="34">
        <f t="shared" ref="D316:F316" si="58">D317</f>
        <v>3699.1</v>
      </c>
      <c r="E316" s="34">
        <f t="shared" si="58"/>
        <v>0</v>
      </c>
      <c r="F316" s="34">
        <f t="shared" si="58"/>
        <v>0</v>
      </c>
    </row>
    <row r="317" spans="1:6" s="35" customFormat="1" ht="31.5" outlineLevel="7" x14ac:dyDescent="0.25">
      <c r="A317" s="36" t="s">
        <v>354</v>
      </c>
      <c r="B317" s="36" t="s">
        <v>143</v>
      </c>
      <c r="C317" s="220" t="s">
        <v>144</v>
      </c>
      <c r="D317" s="37">
        <v>3699.1</v>
      </c>
      <c r="E317" s="37"/>
      <c r="F317" s="37"/>
    </row>
    <row r="318" spans="1:6" ht="31.5" outlineLevel="4" x14ac:dyDescent="0.25">
      <c r="A318" s="1" t="s">
        <v>501</v>
      </c>
      <c r="B318" s="1"/>
      <c r="C318" s="208" t="s">
        <v>502</v>
      </c>
      <c r="D318" s="18">
        <f>D319+D323</f>
        <v>3704.6</v>
      </c>
      <c r="E318" s="18">
        <f t="shared" ref="E318:F318" si="59">E319+E323</f>
        <v>3430.2</v>
      </c>
      <c r="F318" s="18">
        <f t="shared" si="59"/>
        <v>3704.6</v>
      </c>
    </row>
    <row r="319" spans="1:6" ht="15.75" outlineLevel="5" x14ac:dyDescent="0.25">
      <c r="A319" s="1" t="s">
        <v>507</v>
      </c>
      <c r="B319" s="1"/>
      <c r="C319" s="208" t="s">
        <v>508</v>
      </c>
      <c r="D319" s="18">
        <f>D320+D321+D322</f>
        <v>2924.6</v>
      </c>
      <c r="E319" s="18">
        <f>E320+E321+E322</f>
        <v>2650.2</v>
      </c>
      <c r="F319" s="18">
        <f>F320+F321+F322</f>
        <v>2924.6</v>
      </c>
    </row>
    <row r="320" spans="1:6" ht="31.5" outlineLevel="7" x14ac:dyDescent="0.25">
      <c r="A320" s="2" t="s">
        <v>507</v>
      </c>
      <c r="B320" s="2" t="s">
        <v>11</v>
      </c>
      <c r="C320" s="209" t="s">
        <v>12</v>
      </c>
      <c r="D320" s="19">
        <v>547.9</v>
      </c>
      <c r="E320" s="19">
        <v>490</v>
      </c>
      <c r="F320" s="19">
        <v>547.9</v>
      </c>
    </row>
    <row r="321" spans="1:6" ht="15.75" outlineLevel="7" x14ac:dyDescent="0.25">
      <c r="A321" s="2" t="s">
        <v>507</v>
      </c>
      <c r="B321" s="2" t="s">
        <v>33</v>
      </c>
      <c r="C321" s="209" t="s">
        <v>34</v>
      </c>
      <c r="D321" s="19">
        <v>180.2</v>
      </c>
      <c r="E321" s="19">
        <v>180.2</v>
      </c>
      <c r="F321" s="19">
        <v>180.2</v>
      </c>
    </row>
    <row r="322" spans="1:6" ht="31.5" outlineLevel="7" x14ac:dyDescent="0.25">
      <c r="A322" s="2" t="s">
        <v>507</v>
      </c>
      <c r="B322" s="2" t="s">
        <v>92</v>
      </c>
      <c r="C322" s="209" t="s">
        <v>93</v>
      </c>
      <c r="D322" s="19">
        <v>2196.5</v>
      </c>
      <c r="E322" s="19">
        <v>1980</v>
      </c>
      <c r="F322" s="19">
        <v>2196.5</v>
      </c>
    </row>
    <row r="323" spans="1:6" ht="31.5" outlineLevel="5" x14ac:dyDescent="0.25">
      <c r="A323" s="1" t="s">
        <v>503</v>
      </c>
      <c r="B323" s="1"/>
      <c r="C323" s="218" t="s">
        <v>504</v>
      </c>
      <c r="D323" s="20">
        <f>D324</f>
        <v>780</v>
      </c>
      <c r="E323" s="20">
        <f>E324</f>
        <v>780</v>
      </c>
      <c r="F323" s="20">
        <f>F324</f>
        <v>780</v>
      </c>
    </row>
    <row r="324" spans="1:6" ht="15.75" outlineLevel="7" x14ac:dyDescent="0.25">
      <c r="A324" s="2" t="s">
        <v>503</v>
      </c>
      <c r="B324" s="2" t="s">
        <v>33</v>
      </c>
      <c r="C324" s="216" t="s">
        <v>34</v>
      </c>
      <c r="D324" s="39">
        <v>780</v>
      </c>
      <c r="E324" s="39">
        <v>780</v>
      </c>
      <c r="F324" s="39">
        <v>780</v>
      </c>
    </row>
    <row r="325" spans="1:6" ht="31.5" outlineLevel="4" x14ac:dyDescent="0.25">
      <c r="A325" s="1" t="s">
        <v>509</v>
      </c>
      <c r="B325" s="1"/>
      <c r="C325" s="218" t="s">
        <v>617</v>
      </c>
      <c r="D325" s="20">
        <f>D328+D326</f>
        <v>0</v>
      </c>
      <c r="E325" s="20">
        <f t="shared" ref="E325:F325" si="60">E328+E326</f>
        <v>2748.9495500000003</v>
      </c>
      <c r="F325" s="20">
        <f t="shared" si="60"/>
        <v>0</v>
      </c>
    </row>
    <row r="326" spans="1:6" ht="63" outlineLevel="4" x14ac:dyDescent="0.25">
      <c r="A326" s="33" t="s">
        <v>512</v>
      </c>
      <c r="B326" s="33"/>
      <c r="C326" s="224" t="s">
        <v>713</v>
      </c>
      <c r="D326" s="188">
        <f>D327</f>
        <v>0</v>
      </c>
      <c r="E326" s="188">
        <f t="shared" ref="E326:F328" si="61">E327</f>
        <v>137.44704999999999</v>
      </c>
      <c r="F326" s="188">
        <f t="shared" si="61"/>
        <v>0</v>
      </c>
    </row>
    <row r="327" spans="1:6" ht="31.5" outlineLevel="4" x14ac:dyDescent="0.25">
      <c r="A327" s="36" t="s">
        <v>512</v>
      </c>
      <c r="B327" s="36" t="s">
        <v>92</v>
      </c>
      <c r="C327" s="225" t="s">
        <v>93</v>
      </c>
      <c r="D327" s="190"/>
      <c r="E327" s="191">
        <v>137.44704999999999</v>
      </c>
      <c r="F327" s="190"/>
    </row>
    <row r="328" spans="1:6" s="27" customFormat="1" ht="63" outlineLevel="5" x14ac:dyDescent="0.25">
      <c r="A328" s="25" t="s">
        <v>512</v>
      </c>
      <c r="B328" s="25"/>
      <c r="C328" s="221" t="s">
        <v>819</v>
      </c>
      <c r="D328" s="69">
        <f>D329</f>
        <v>0</v>
      </c>
      <c r="E328" s="69">
        <f t="shared" si="61"/>
        <v>2611.5025000000001</v>
      </c>
      <c r="F328" s="69">
        <f t="shared" si="61"/>
        <v>0</v>
      </c>
    </row>
    <row r="329" spans="1:6" s="27" customFormat="1" ht="31.5" outlineLevel="7" x14ac:dyDescent="0.25">
      <c r="A329" s="28" t="s">
        <v>512</v>
      </c>
      <c r="B329" s="28" t="s">
        <v>92</v>
      </c>
      <c r="C329" s="213" t="s">
        <v>93</v>
      </c>
      <c r="D329" s="29"/>
      <c r="E329" s="29">
        <v>2611.5025000000001</v>
      </c>
      <c r="F329" s="29"/>
    </row>
    <row r="330" spans="1:6" ht="31.5" outlineLevel="3" x14ac:dyDescent="0.25">
      <c r="A330" s="1" t="s">
        <v>494</v>
      </c>
      <c r="B330" s="1"/>
      <c r="C330" s="208" t="s">
        <v>495</v>
      </c>
      <c r="D330" s="18">
        <f>D331</f>
        <v>95170.099999999991</v>
      </c>
      <c r="E330" s="18">
        <f>E331</f>
        <v>90838.200000000012</v>
      </c>
      <c r="F330" s="18">
        <f>F331</f>
        <v>90606.5</v>
      </c>
    </row>
    <row r="331" spans="1:6" ht="31.5" outlineLevel="4" x14ac:dyDescent="0.25">
      <c r="A331" s="1" t="s">
        <v>496</v>
      </c>
      <c r="B331" s="1"/>
      <c r="C331" s="208" t="s">
        <v>57</v>
      </c>
      <c r="D331" s="18">
        <f>D332+D336+D338+D340</f>
        <v>95170.099999999991</v>
      </c>
      <c r="E331" s="18">
        <f t="shared" ref="E331:F331" si="62">E332+E336+E338+E340</f>
        <v>90838.200000000012</v>
      </c>
      <c r="F331" s="18">
        <f t="shared" si="62"/>
        <v>90606.5</v>
      </c>
    </row>
    <row r="332" spans="1:6" ht="15.75" outlineLevel="5" x14ac:dyDescent="0.25">
      <c r="A332" s="1" t="s">
        <v>515</v>
      </c>
      <c r="B332" s="1"/>
      <c r="C332" s="208" t="s">
        <v>59</v>
      </c>
      <c r="D332" s="18">
        <f>D333+D334+D335</f>
        <v>5056.1000000000004</v>
      </c>
      <c r="E332" s="18">
        <f>E333+E334+E335</f>
        <v>4130.3999999999996</v>
      </c>
      <c r="F332" s="18">
        <f>F333+F334+F335</f>
        <v>3898.7</v>
      </c>
    </row>
    <row r="333" spans="1:6" ht="47.25" outlineLevel="7" x14ac:dyDescent="0.25">
      <c r="A333" s="2" t="s">
        <v>515</v>
      </c>
      <c r="B333" s="2" t="s">
        <v>8</v>
      </c>
      <c r="C333" s="209" t="s">
        <v>9</v>
      </c>
      <c r="D333" s="19">
        <v>4876.5</v>
      </c>
      <c r="E333" s="19">
        <v>3966.7</v>
      </c>
      <c r="F333" s="19">
        <v>3735</v>
      </c>
    </row>
    <row r="334" spans="1:6" ht="31.5" outlineLevel="7" x14ac:dyDescent="0.25">
      <c r="A334" s="2" t="s">
        <v>515</v>
      </c>
      <c r="B334" s="2" t="s">
        <v>11</v>
      </c>
      <c r="C334" s="216" t="s">
        <v>12</v>
      </c>
      <c r="D334" s="39">
        <v>178.6</v>
      </c>
      <c r="E334" s="39">
        <v>163.69999999999999</v>
      </c>
      <c r="F334" s="39">
        <v>163.69999999999999</v>
      </c>
    </row>
    <row r="335" spans="1:6" ht="15.75" outlineLevel="7" x14ac:dyDescent="0.25">
      <c r="A335" s="2" t="s">
        <v>515</v>
      </c>
      <c r="B335" s="2" t="s">
        <v>27</v>
      </c>
      <c r="C335" s="216" t="s">
        <v>28</v>
      </c>
      <c r="D335" s="39">
        <v>1</v>
      </c>
      <c r="E335" s="39"/>
      <c r="F335" s="39"/>
    </row>
    <row r="336" spans="1:6" ht="15.75" outlineLevel="5" x14ac:dyDescent="0.25">
      <c r="A336" s="1" t="s">
        <v>497</v>
      </c>
      <c r="B336" s="1"/>
      <c r="C336" s="218" t="s">
        <v>419</v>
      </c>
      <c r="D336" s="20">
        <f>D337</f>
        <v>37449.800000000003</v>
      </c>
      <c r="E336" s="20">
        <f>E337</f>
        <v>36702.800000000003</v>
      </c>
      <c r="F336" s="20">
        <f>F337</f>
        <v>36702.800000000003</v>
      </c>
    </row>
    <row r="337" spans="1:6" ht="31.5" outlineLevel="7" x14ac:dyDescent="0.25">
      <c r="A337" s="2" t="s">
        <v>497</v>
      </c>
      <c r="B337" s="2" t="s">
        <v>92</v>
      </c>
      <c r="C337" s="216" t="s">
        <v>93</v>
      </c>
      <c r="D337" s="39">
        <f>14807+22642.8</f>
        <v>37449.800000000003</v>
      </c>
      <c r="E337" s="39">
        <f>14060+22642.8</f>
        <v>36702.800000000003</v>
      </c>
      <c r="F337" s="39">
        <f>14060+22642.8</f>
        <v>36702.800000000003</v>
      </c>
    </row>
    <row r="338" spans="1:6" ht="31.5" outlineLevel="5" x14ac:dyDescent="0.25">
      <c r="A338" s="1" t="s">
        <v>498</v>
      </c>
      <c r="B338" s="1"/>
      <c r="C338" s="218" t="s">
        <v>564</v>
      </c>
      <c r="D338" s="20">
        <f t="shared" ref="D338:F338" si="63">D339</f>
        <v>52126</v>
      </c>
      <c r="E338" s="20">
        <f t="shared" si="63"/>
        <v>49520</v>
      </c>
      <c r="F338" s="20">
        <f t="shared" si="63"/>
        <v>49520</v>
      </c>
    </row>
    <row r="339" spans="1:6" ht="31.5" outlineLevel="7" x14ac:dyDescent="0.25">
      <c r="A339" s="2" t="s">
        <v>498</v>
      </c>
      <c r="B339" s="2" t="s">
        <v>92</v>
      </c>
      <c r="C339" s="209" t="s">
        <v>93</v>
      </c>
      <c r="D339" s="19">
        <f>52121.5+4.5</f>
        <v>52126</v>
      </c>
      <c r="E339" s="19">
        <v>49520</v>
      </c>
      <c r="F339" s="19">
        <v>49520</v>
      </c>
    </row>
    <row r="340" spans="1:6" ht="31.5" outlineLevel="5" x14ac:dyDescent="0.25">
      <c r="A340" s="1" t="s">
        <v>499</v>
      </c>
      <c r="B340" s="1"/>
      <c r="C340" s="208" t="s">
        <v>500</v>
      </c>
      <c r="D340" s="18">
        <f>D341</f>
        <v>538.20000000000005</v>
      </c>
      <c r="E340" s="18">
        <f>E341</f>
        <v>485</v>
      </c>
      <c r="F340" s="18">
        <f>F341</f>
        <v>485</v>
      </c>
    </row>
    <row r="341" spans="1:6" ht="31.5" outlineLevel="7" x14ac:dyDescent="0.25">
      <c r="A341" s="2" t="s">
        <v>499</v>
      </c>
      <c r="B341" s="2" t="s">
        <v>92</v>
      </c>
      <c r="C341" s="209" t="s">
        <v>93</v>
      </c>
      <c r="D341" s="19">
        <v>538.20000000000005</v>
      </c>
      <c r="E341" s="19">
        <v>485</v>
      </c>
      <c r="F341" s="19">
        <v>485</v>
      </c>
    </row>
    <row r="342" spans="1:6" ht="31.5" outlineLevel="2" x14ac:dyDescent="0.25">
      <c r="A342" s="1" t="s">
        <v>84</v>
      </c>
      <c r="B342" s="1"/>
      <c r="C342" s="208" t="s">
        <v>85</v>
      </c>
      <c r="D342" s="18">
        <f>D343+D348+D354+D358</f>
        <v>6267.701</v>
      </c>
      <c r="E342" s="18">
        <f t="shared" ref="E342:F342" si="64">E343+E348+E354+E358</f>
        <v>5510.7</v>
      </c>
      <c r="F342" s="18">
        <f t="shared" si="64"/>
        <v>5510.7</v>
      </c>
    </row>
    <row r="343" spans="1:6" ht="31.5" outlineLevel="3" x14ac:dyDescent="0.25">
      <c r="A343" s="1" t="s">
        <v>86</v>
      </c>
      <c r="B343" s="1"/>
      <c r="C343" s="208" t="s">
        <v>87</v>
      </c>
      <c r="D343" s="18">
        <f t="shared" ref="D343:F344" si="65">D344</f>
        <v>2425</v>
      </c>
      <c r="E343" s="18">
        <f t="shared" si="65"/>
        <v>2140</v>
      </c>
      <c r="F343" s="18">
        <f t="shared" si="65"/>
        <v>2140</v>
      </c>
    </row>
    <row r="344" spans="1:6" ht="31.5" outlineLevel="4" x14ac:dyDescent="0.25">
      <c r="A344" s="1" t="s">
        <v>88</v>
      </c>
      <c r="B344" s="1"/>
      <c r="C344" s="208" t="s">
        <v>89</v>
      </c>
      <c r="D344" s="18">
        <f t="shared" si="65"/>
        <v>2425</v>
      </c>
      <c r="E344" s="18">
        <f t="shared" si="65"/>
        <v>2140</v>
      </c>
      <c r="F344" s="18">
        <f t="shared" si="65"/>
        <v>2140</v>
      </c>
    </row>
    <row r="345" spans="1:6" ht="31.5" outlineLevel="5" x14ac:dyDescent="0.25">
      <c r="A345" s="1" t="s">
        <v>90</v>
      </c>
      <c r="B345" s="1"/>
      <c r="C345" s="208" t="s">
        <v>91</v>
      </c>
      <c r="D345" s="18">
        <f>D346+D347</f>
        <v>2425</v>
      </c>
      <c r="E345" s="18">
        <f>E346+E347</f>
        <v>2140</v>
      </c>
      <c r="F345" s="18">
        <f>F346+F347</f>
        <v>2140</v>
      </c>
    </row>
    <row r="346" spans="1:6" ht="31.5" outlineLevel="7" x14ac:dyDescent="0.25">
      <c r="A346" s="2" t="s">
        <v>90</v>
      </c>
      <c r="B346" s="2" t="s">
        <v>11</v>
      </c>
      <c r="C346" s="209" t="s">
        <v>12</v>
      </c>
      <c r="D346" s="19">
        <v>50</v>
      </c>
      <c r="E346" s="19">
        <v>40</v>
      </c>
      <c r="F346" s="19">
        <v>40</v>
      </c>
    </row>
    <row r="347" spans="1:6" ht="31.5" outlineLevel="7" x14ac:dyDescent="0.25">
      <c r="A347" s="2" t="s">
        <v>90</v>
      </c>
      <c r="B347" s="2" t="s">
        <v>92</v>
      </c>
      <c r="C347" s="209" t="s">
        <v>93</v>
      </c>
      <c r="D347" s="19">
        <v>2375</v>
      </c>
      <c r="E347" s="19">
        <v>2100</v>
      </c>
      <c r="F347" s="19">
        <v>2100</v>
      </c>
    </row>
    <row r="348" spans="1:6" ht="31.5" outlineLevel="3" x14ac:dyDescent="0.25">
      <c r="A348" s="1" t="s">
        <v>322</v>
      </c>
      <c r="B348" s="1"/>
      <c r="C348" s="208" t="s">
        <v>323</v>
      </c>
      <c r="D348" s="18">
        <f>D349</f>
        <v>2326.3000000000002</v>
      </c>
      <c r="E348" s="18">
        <f>E349</f>
        <v>2095</v>
      </c>
      <c r="F348" s="18">
        <f>F349</f>
        <v>2095</v>
      </c>
    </row>
    <row r="349" spans="1:6" ht="31.5" outlineLevel="4" x14ac:dyDescent="0.25">
      <c r="A349" s="1" t="s">
        <v>324</v>
      </c>
      <c r="B349" s="1"/>
      <c r="C349" s="208" t="s">
        <v>325</v>
      </c>
      <c r="D349" s="18">
        <f>D350+D352</f>
        <v>2326.3000000000002</v>
      </c>
      <c r="E349" s="18">
        <f>E350+E352</f>
        <v>2095</v>
      </c>
      <c r="F349" s="18">
        <f>F350+F352</f>
        <v>2095</v>
      </c>
    </row>
    <row r="350" spans="1:6" ht="31.5" outlineLevel="5" x14ac:dyDescent="0.25">
      <c r="A350" s="1" t="s">
        <v>326</v>
      </c>
      <c r="B350" s="1"/>
      <c r="C350" s="208" t="s">
        <v>91</v>
      </c>
      <c r="D350" s="18">
        <f>D351</f>
        <v>1089.8</v>
      </c>
      <c r="E350" s="18">
        <f>E351</f>
        <v>980</v>
      </c>
      <c r="F350" s="18">
        <f>F351</f>
        <v>980</v>
      </c>
    </row>
    <row r="351" spans="1:6" ht="31.5" outlineLevel="7" x14ac:dyDescent="0.25">
      <c r="A351" s="2" t="s">
        <v>326</v>
      </c>
      <c r="B351" s="2" t="s">
        <v>92</v>
      </c>
      <c r="C351" s="209" t="s">
        <v>93</v>
      </c>
      <c r="D351" s="19">
        <v>1089.8</v>
      </c>
      <c r="E351" s="19">
        <v>980</v>
      </c>
      <c r="F351" s="19">
        <v>980</v>
      </c>
    </row>
    <row r="352" spans="1:6" ht="15.75" outlineLevel="5" x14ac:dyDescent="0.25">
      <c r="A352" s="1" t="s">
        <v>327</v>
      </c>
      <c r="B352" s="1"/>
      <c r="C352" s="208" t="s">
        <v>328</v>
      </c>
      <c r="D352" s="18">
        <f>D353</f>
        <v>1236.5</v>
      </c>
      <c r="E352" s="18">
        <f>E353</f>
        <v>1115</v>
      </c>
      <c r="F352" s="18">
        <f>F353</f>
        <v>1115</v>
      </c>
    </row>
    <row r="353" spans="1:8" ht="15.75" outlineLevel="7" x14ac:dyDescent="0.25">
      <c r="A353" s="2" t="s">
        <v>327</v>
      </c>
      <c r="B353" s="2" t="s">
        <v>33</v>
      </c>
      <c r="C353" s="209" t="s">
        <v>34</v>
      </c>
      <c r="D353" s="19">
        <v>1236.5</v>
      </c>
      <c r="E353" s="19">
        <v>1115</v>
      </c>
      <c r="F353" s="19">
        <v>1115</v>
      </c>
    </row>
    <row r="354" spans="1:8" ht="31.5" outlineLevel="3" x14ac:dyDescent="0.25">
      <c r="A354" s="1" t="s">
        <v>329</v>
      </c>
      <c r="B354" s="1"/>
      <c r="C354" s="208" t="s">
        <v>330</v>
      </c>
      <c r="D354" s="18">
        <f t="shared" ref="D354:F356" si="66">D355</f>
        <v>1241.5999999999999</v>
      </c>
      <c r="E354" s="18">
        <f t="shared" si="66"/>
        <v>1120</v>
      </c>
      <c r="F354" s="18">
        <f t="shared" si="66"/>
        <v>1120</v>
      </c>
    </row>
    <row r="355" spans="1:8" ht="31.5" outlineLevel="4" x14ac:dyDescent="0.25">
      <c r="A355" s="1" t="s">
        <v>331</v>
      </c>
      <c r="B355" s="1"/>
      <c r="C355" s="208" t="s">
        <v>332</v>
      </c>
      <c r="D355" s="18">
        <f t="shared" si="66"/>
        <v>1241.5999999999999</v>
      </c>
      <c r="E355" s="18">
        <f t="shared" si="66"/>
        <v>1120</v>
      </c>
      <c r="F355" s="18">
        <f t="shared" si="66"/>
        <v>1120</v>
      </c>
    </row>
    <row r="356" spans="1:8" ht="31.5" outlineLevel="5" x14ac:dyDescent="0.25">
      <c r="A356" s="1" t="s">
        <v>333</v>
      </c>
      <c r="B356" s="1"/>
      <c r="C356" s="208" t="s">
        <v>91</v>
      </c>
      <c r="D356" s="18">
        <f t="shared" si="66"/>
        <v>1241.5999999999999</v>
      </c>
      <c r="E356" s="18">
        <f t="shared" si="66"/>
        <v>1120</v>
      </c>
      <c r="F356" s="18">
        <f t="shared" si="66"/>
        <v>1120</v>
      </c>
    </row>
    <row r="357" spans="1:8" ht="31.5" outlineLevel="7" x14ac:dyDescent="0.25">
      <c r="A357" s="2" t="s">
        <v>333</v>
      </c>
      <c r="B357" s="2" t="s">
        <v>92</v>
      </c>
      <c r="C357" s="209" t="s">
        <v>93</v>
      </c>
      <c r="D357" s="19">
        <v>1241.5999999999999</v>
      </c>
      <c r="E357" s="19">
        <v>1120</v>
      </c>
      <c r="F357" s="19">
        <v>1120</v>
      </c>
    </row>
    <row r="358" spans="1:8" ht="31.5" outlineLevel="3" x14ac:dyDescent="0.25">
      <c r="A358" s="1" t="s">
        <v>94</v>
      </c>
      <c r="B358" s="1"/>
      <c r="C358" s="208" t="s">
        <v>95</v>
      </c>
      <c r="D358" s="18">
        <f t="shared" ref="D358:F360" si="67">D359</f>
        <v>274.80099999999999</v>
      </c>
      <c r="E358" s="18">
        <f t="shared" si="67"/>
        <v>155.69999999999999</v>
      </c>
      <c r="F358" s="18">
        <f t="shared" si="67"/>
        <v>155.69999999999999</v>
      </c>
    </row>
    <row r="359" spans="1:8" ht="47.25" outlineLevel="4" x14ac:dyDescent="0.25">
      <c r="A359" s="1" t="s">
        <v>96</v>
      </c>
      <c r="B359" s="1"/>
      <c r="C359" s="208" t="s">
        <v>97</v>
      </c>
      <c r="D359" s="18">
        <f t="shared" si="67"/>
        <v>274.80099999999999</v>
      </c>
      <c r="E359" s="18">
        <f t="shared" si="67"/>
        <v>155.69999999999999</v>
      </c>
      <c r="F359" s="18">
        <f t="shared" si="67"/>
        <v>155.69999999999999</v>
      </c>
    </row>
    <row r="360" spans="1:8" ht="31.5" outlineLevel="5" x14ac:dyDescent="0.25">
      <c r="A360" s="1" t="s">
        <v>808</v>
      </c>
      <c r="B360" s="1"/>
      <c r="C360" s="218" t="s">
        <v>809</v>
      </c>
      <c r="D360" s="20">
        <f t="shared" si="67"/>
        <v>274.80099999999999</v>
      </c>
      <c r="E360" s="18">
        <f t="shared" si="67"/>
        <v>155.69999999999999</v>
      </c>
      <c r="F360" s="18">
        <f t="shared" si="67"/>
        <v>155.69999999999999</v>
      </c>
      <c r="G360" s="74"/>
    </row>
    <row r="361" spans="1:8" ht="31.5" outlineLevel="7" x14ac:dyDescent="0.25">
      <c r="A361" s="2" t="s">
        <v>808</v>
      </c>
      <c r="B361" s="2" t="s">
        <v>92</v>
      </c>
      <c r="C361" s="216" t="s">
        <v>93</v>
      </c>
      <c r="D361" s="182">
        <v>274.80099999999999</v>
      </c>
      <c r="E361" s="19">
        <v>155.69999999999999</v>
      </c>
      <c r="F361" s="19">
        <v>155.69999999999999</v>
      </c>
    </row>
    <row r="362" spans="1:8" ht="31.5" outlineLevel="2" x14ac:dyDescent="0.25">
      <c r="A362" s="1" t="s">
        <v>42</v>
      </c>
      <c r="B362" s="1"/>
      <c r="C362" s="208" t="s">
        <v>43</v>
      </c>
      <c r="D362" s="18">
        <f>D363+D373+D402</f>
        <v>45002.53918</v>
      </c>
      <c r="E362" s="18">
        <f t="shared" ref="E362:F362" si="68">E363+E373+E402</f>
        <v>36850.32</v>
      </c>
      <c r="F362" s="18">
        <f t="shared" si="68"/>
        <v>21942.02</v>
      </c>
    </row>
    <row r="363" spans="1:8" ht="31.5" outlineLevel="3" x14ac:dyDescent="0.25">
      <c r="A363" s="1" t="s">
        <v>486</v>
      </c>
      <c r="B363" s="1"/>
      <c r="C363" s="208" t="s">
        <v>487</v>
      </c>
      <c r="D363" s="18">
        <f t="shared" ref="D363:F363" si="69">D364</f>
        <v>15963.000000000002</v>
      </c>
      <c r="E363" s="18">
        <f t="shared" si="69"/>
        <v>15626.4</v>
      </c>
      <c r="F363" s="18">
        <f t="shared" si="69"/>
        <v>3000</v>
      </c>
    </row>
    <row r="364" spans="1:8" ht="31.5" outlineLevel="4" x14ac:dyDescent="0.25">
      <c r="A364" s="1" t="s">
        <v>488</v>
      </c>
      <c r="B364" s="1"/>
      <c r="C364" s="208" t="s">
        <v>489</v>
      </c>
      <c r="D364" s="18">
        <f>D369+D367+D365+D371</f>
        <v>15963.000000000002</v>
      </c>
      <c r="E364" s="18">
        <f>E369+E367+E365+E371</f>
        <v>15626.4</v>
      </c>
      <c r="F364" s="18">
        <f>F369+F367+F365+F371</f>
        <v>3000</v>
      </c>
    </row>
    <row r="365" spans="1:8" s="24" customFormat="1" ht="15.75" outlineLevel="5" x14ac:dyDescent="0.25">
      <c r="A365" s="43" t="s">
        <v>490</v>
      </c>
      <c r="B365" s="25"/>
      <c r="C365" s="212" t="s">
        <v>602</v>
      </c>
      <c r="D365" s="26">
        <f>D366</f>
        <v>5760.7</v>
      </c>
      <c r="E365" s="26">
        <f>E366</f>
        <v>5760.7</v>
      </c>
      <c r="F365" s="26">
        <f>F366</f>
        <v>0</v>
      </c>
    </row>
    <row r="366" spans="1:8" s="24" customFormat="1" ht="15.75" outlineLevel="5" x14ac:dyDescent="0.25">
      <c r="A366" s="42" t="s">
        <v>490</v>
      </c>
      <c r="B366" s="28" t="s">
        <v>33</v>
      </c>
      <c r="C366" s="213" t="s">
        <v>34</v>
      </c>
      <c r="D366" s="29">
        <v>5760.7</v>
      </c>
      <c r="E366" s="29">
        <v>5760.7</v>
      </c>
      <c r="F366" s="29"/>
    </row>
    <row r="367" spans="1:8" s="24" customFormat="1" ht="31.5" outlineLevel="5" x14ac:dyDescent="0.25">
      <c r="A367" s="1" t="s">
        <v>491</v>
      </c>
      <c r="B367" s="1"/>
      <c r="C367" s="208" t="s">
        <v>816</v>
      </c>
      <c r="D367" s="18">
        <f>D368</f>
        <v>2200</v>
      </c>
      <c r="E367" s="18">
        <f>E368</f>
        <v>2200</v>
      </c>
      <c r="F367" s="18">
        <f>F368</f>
        <v>3000</v>
      </c>
    </row>
    <row r="368" spans="1:8" s="24" customFormat="1" ht="15.75" outlineLevel="7" x14ac:dyDescent="0.25">
      <c r="A368" s="2" t="s">
        <v>491</v>
      </c>
      <c r="B368" s="2" t="s">
        <v>33</v>
      </c>
      <c r="C368" s="209" t="s">
        <v>34</v>
      </c>
      <c r="D368" s="19">
        <v>2200</v>
      </c>
      <c r="E368" s="19">
        <v>2200</v>
      </c>
      <c r="F368" s="19">
        <v>3000</v>
      </c>
      <c r="G368" s="44"/>
      <c r="H368" s="44"/>
    </row>
    <row r="369" spans="1:6" s="27" customFormat="1" ht="31.5" outlineLevel="5" x14ac:dyDescent="0.25">
      <c r="A369" s="25" t="s">
        <v>491</v>
      </c>
      <c r="B369" s="25"/>
      <c r="C369" s="212" t="s">
        <v>817</v>
      </c>
      <c r="D369" s="26">
        <f>D370</f>
        <v>6001.7</v>
      </c>
      <c r="E369" s="26">
        <f>E370</f>
        <v>5749.3</v>
      </c>
      <c r="F369" s="26">
        <f>F370</f>
        <v>0</v>
      </c>
    </row>
    <row r="370" spans="1:6" s="27" customFormat="1" ht="15.75" outlineLevel="7" x14ac:dyDescent="0.25">
      <c r="A370" s="28" t="s">
        <v>491</v>
      </c>
      <c r="B370" s="28" t="s">
        <v>33</v>
      </c>
      <c r="C370" s="213" t="s">
        <v>34</v>
      </c>
      <c r="D370" s="29">
        <v>6001.7</v>
      </c>
      <c r="E370" s="29">
        <v>5749.3</v>
      </c>
      <c r="F370" s="29"/>
    </row>
    <row r="371" spans="1:6" s="27" customFormat="1" ht="31.5" outlineLevel="5" x14ac:dyDescent="0.25">
      <c r="A371" s="25" t="s">
        <v>491</v>
      </c>
      <c r="B371" s="25"/>
      <c r="C371" s="212" t="s">
        <v>818</v>
      </c>
      <c r="D371" s="26">
        <f>D372</f>
        <v>2000.6</v>
      </c>
      <c r="E371" s="26">
        <f>E372</f>
        <v>1916.4</v>
      </c>
      <c r="F371" s="26">
        <f>F372</f>
        <v>0</v>
      </c>
    </row>
    <row r="372" spans="1:6" s="27" customFormat="1" ht="15.75" outlineLevel="7" x14ac:dyDescent="0.25">
      <c r="A372" s="28" t="s">
        <v>491</v>
      </c>
      <c r="B372" s="28" t="s">
        <v>33</v>
      </c>
      <c r="C372" s="213" t="s">
        <v>34</v>
      </c>
      <c r="D372" s="29">
        <v>2000.6</v>
      </c>
      <c r="E372" s="29">
        <v>1916.4</v>
      </c>
      <c r="F372" s="29"/>
    </row>
    <row r="373" spans="1:6" ht="47.25" outlineLevel="3" x14ac:dyDescent="0.25">
      <c r="A373" s="1" t="s">
        <v>44</v>
      </c>
      <c r="B373" s="1"/>
      <c r="C373" s="208" t="s">
        <v>45</v>
      </c>
      <c r="D373" s="18">
        <f>D374+D385+D397</f>
        <v>28439.53918</v>
      </c>
      <c r="E373" s="18">
        <f t="shared" ref="E373:F373" si="70">E374+E385+E397</f>
        <v>20623.920000000002</v>
      </c>
      <c r="F373" s="18">
        <f t="shared" si="70"/>
        <v>18342.02</v>
      </c>
    </row>
    <row r="374" spans="1:6" ht="31.5" outlineLevel="4" x14ac:dyDescent="0.25">
      <c r="A374" s="1" t="s">
        <v>334</v>
      </c>
      <c r="B374" s="1"/>
      <c r="C374" s="208" t="s">
        <v>335</v>
      </c>
      <c r="D374" s="18">
        <f>D375+D377+D379+D381+D383</f>
        <v>2913.2</v>
      </c>
      <c r="E374" s="18">
        <f t="shared" ref="E374:F374" si="71">E375+E377+E379+E381+E383</f>
        <v>2713.2</v>
      </c>
      <c r="F374" s="18">
        <f t="shared" si="71"/>
        <v>1810.6</v>
      </c>
    </row>
    <row r="375" spans="1:6" ht="15.75" outlineLevel="5" x14ac:dyDescent="0.25">
      <c r="A375" s="1" t="s">
        <v>336</v>
      </c>
      <c r="B375" s="1"/>
      <c r="C375" s="208" t="s">
        <v>337</v>
      </c>
      <c r="D375" s="18">
        <f>D376</f>
        <v>11.4</v>
      </c>
      <c r="E375" s="18">
        <f>E376</f>
        <v>11.4</v>
      </c>
      <c r="F375" s="18">
        <f>F376</f>
        <v>10.6</v>
      </c>
    </row>
    <row r="376" spans="1:6" ht="31.5" outlineLevel="7" x14ac:dyDescent="0.25">
      <c r="A376" s="2" t="s">
        <v>336</v>
      </c>
      <c r="B376" s="2" t="s">
        <v>11</v>
      </c>
      <c r="C376" s="209" t="s">
        <v>12</v>
      </c>
      <c r="D376" s="19">
        <v>11.4</v>
      </c>
      <c r="E376" s="19">
        <v>11.4</v>
      </c>
      <c r="F376" s="19">
        <v>10.6</v>
      </c>
    </row>
    <row r="377" spans="1:6" ht="47.25" outlineLevel="5" x14ac:dyDescent="0.25">
      <c r="A377" s="1" t="s">
        <v>338</v>
      </c>
      <c r="B377" s="1"/>
      <c r="C377" s="208" t="s">
        <v>339</v>
      </c>
      <c r="D377" s="18">
        <f>D378</f>
        <v>1000</v>
      </c>
      <c r="E377" s="18">
        <f>E378</f>
        <v>800</v>
      </c>
      <c r="F377" s="18">
        <f>F378</f>
        <v>800</v>
      </c>
    </row>
    <row r="378" spans="1:6" ht="15.75" outlineLevel="7" x14ac:dyDescent="0.25">
      <c r="A378" s="2" t="s">
        <v>338</v>
      </c>
      <c r="B378" s="2" t="s">
        <v>33</v>
      </c>
      <c r="C378" s="209" t="s">
        <v>34</v>
      </c>
      <c r="D378" s="19">
        <v>1000</v>
      </c>
      <c r="E378" s="19">
        <v>800</v>
      </c>
      <c r="F378" s="19">
        <v>800</v>
      </c>
    </row>
    <row r="379" spans="1:6" ht="56.25" customHeight="1" outlineLevel="5" x14ac:dyDescent="0.25">
      <c r="A379" s="22" t="s">
        <v>821</v>
      </c>
      <c r="B379" s="22"/>
      <c r="C379" s="218" t="s">
        <v>822</v>
      </c>
      <c r="D379" s="18">
        <f>D380</f>
        <v>1000</v>
      </c>
      <c r="E379" s="18">
        <f>E380</f>
        <v>1000</v>
      </c>
      <c r="F379" s="18">
        <f>F380</f>
        <v>1000</v>
      </c>
    </row>
    <row r="380" spans="1:6" ht="15.75" outlineLevel="7" x14ac:dyDescent="0.25">
      <c r="A380" s="45" t="s">
        <v>821</v>
      </c>
      <c r="B380" s="45" t="s">
        <v>33</v>
      </c>
      <c r="C380" s="216" t="s">
        <v>34</v>
      </c>
      <c r="D380" s="19">
        <v>1000</v>
      </c>
      <c r="E380" s="19">
        <v>1000</v>
      </c>
      <c r="F380" s="19">
        <v>1000</v>
      </c>
    </row>
    <row r="381" spans="1:6" ht="47.25" outlineLevel="5" x14ac:dyDescent="0.25">
      <c r="A381" s="1" t="s">
        <v>442</v>
      </c>
      <c r="B381" s="1"/>
      <c r="C381" s="208" t="s">
        <v>579</v>
      </c>
      <c r="D381" s="18">
        <f>D382</f>
        <v>300.60000000000002</v>
      </c>
      <c r="E381" s="18">
        <f>E382</f>
        <v>300.60000000000002</v>
      </c>
      <c r="F381" s="18">
        <f>F382</f>
        <v>0</v>
      </c>
    </row>
    <row r="382" spans="1:6" ht="31.5" outlineLevel="7" x14ac:dyDescent="0.25">
      <c r="A382" s="2" t="s">
        <v>442</v>
      </c>
      <c r="B382" s="2" t="s">
        <v>92</v>
      </c>
      <c r="C382" s="209" t="s">
        <v>93</v>
      </c>
      <c r="D382" s="19">
        <v>300.60000000000002</v>
      </c>
      <c r="E382" s="19">
        <v>300.60000000000002</v>
      </c>
      <c r="F382" s="19"/>
    </row>
    <row r="383" spans="1:6" s="27" customFormat="1" ht="47.25" outlineLevel="5" x14ac:dyDescent="0.25">
      <c r="A383" s="25" t="s">
        <v>442</v>
      </c>
      <c r="B383" s="25"/>
      <c r="C383" s="212" t="s">
        <v>583</v>
      </c>
      <c r="D383" s="26">
        <f>D384</f>
        <v>601.20000000000005</v>
      </c>
      <c r="E383" s="26">
        <f>E384</f>
        <v>601.20000000000005</v>
      </c>
      <c r="F383" s="26">
        <f>F384</f>
        <v>0</v>
      </c>
    </row>
    <row r="384" spans="1:6" s="27" customFormat="1" ht="31.5" outlineLevel="7" x14ac:dyDescent="0.25">
      <c r="A384" s="28" t="s">
        <v>442</v>
      </c>
      <c r="B384" s="28" t="s">
        <v>92</v>
      </c>
      <c r="C384" s="213" t="s">
        <v>93</v>
      </c>
      <c r="D384" s="29">
        <v>601.20000000000005</v>
      </c>
      <c r="E384" s="29">
        <v>601.20000000000005</v>
      </c>
      <c r="F384" s="29"/>
    </row>
    <row r="385" spans="1:6" ht="31.5" outlineLevel="4" x14ac:dyDescent="0.25">
      <c r="A385" s="1" t="s">
        <v>46</v>
      </c>
      <c r="B385" s="1"/>
      <c r="C385" s="208" t="s">
        <v>47</v>
      </c>
      <c r="D385" s="18">
        <f>D390+D392+D386+D388+D395</f>
        <v>23671.599999999999</v>
      </c>
      <c r="E385" s="18">
        <f t="shared" ref="E385:F385" si="72">E390+E392+E386+E388+E395</f>
        <v>17552.400000000001</v>
      </c>
      <c r="F385" s="18">
        <f t="shared" si="72"/>
        <v>16173.1</v>
      </c>
    </row>
    <row r="386" spans="1:6" s="27" customFormat="1" ht="47.25" outlineLevel="5" x14ac:dyDescent="0.25">
      <c r="A386" s="25" t="s">
        <v>241</v>
      </c>
      <c r="B386" s="25"/>
      <c r="C386" s="212" t="s">
        <v>242</v>
      </c>
      <c r="D386" s="26">
        <f>D387</f>
        <v>485</v>
      </c>
      <c r="E386" s="26">
        <f>E387</f>
        <v>551</v>
      </c>
      <c r="F386" s="26">
        <f>F387</f>
        <v>591</v>
      </c>
    </row>
    <row r="387" spans="1:6" s="27" customFormat="1" ht="31.5" outlineLevel="7" x14ac:dyDescent="0.25">
      <c r="A387" s="28" t="s">
        <v>241</v>
      </c>
      <c r="B387" s="28" t="s">
        <v>11</v>
      </c>
      <c r="C387" s="213" t="s">
        <v>12</v>
      </c>
      <c r="D387" s="30">
        <v>485</v>
      </c>
      <c r="E387" s="30">
        <v>551</v>
      </c>
      <c r="F387" s="30">
        <v>591</v>
      </c>
    </row>
    <row r="388" spans="1:6" s="27" customFormat="1" ht="82.5" customHeight="1" outlineLevel="5" x14ac:dyDescent="0.25">
      <c r="A388" s="25" t="s">
        <v>318</v>
      </c>
      <c r="B388" s="25"/>
      <c r="C388" s="214" t="s">
        <v>319</v>
      </c>
      <c r="D388" s="26">
        <f>D389</f>
        <v>6124.3</v>
      </c>
      <c r="E388" s="26">
        <f>E389</f>
        <v>3062.1</v>
      </c>
      <c r="F388" s="26">
        <f>F389</f>
        <v>3062.1</v>
      </c>
    </row>
    <row r="389" spans="1:6" s="27" customFormat="1" ht="31.5" outlineLevel="7" x14ac:dyDescent="0.25">
      <c r="A389" s="28" t="s">
        <v>318</v>
      </c>
      <c r="B389" s="28" t="s">
        <v>143</v>
      </c>
      <c r="C389" s="213" t="s">
        <v>144</v>
      </c>
      <c r="D389" s="29">
        <v>6124.3</v>
      </c>
      <c r="E389" s="29">
        <v>3062.1</v>
      </c>
      <c r="F389" s="29">
        <v>3062.1</v>
      </c>
    </row>
    <row r="390" spans="1:6" s="27" customFormat="1" ht="63" outlineLevel="5" x14ac:dyDescent="0.25">
      <c r="A390" s="25" t="s">
        <v>48</v>
      </c>
      <c r="B390" s="25"/>
      <c r="C390" s="212" t="s">
        <v>49</v>
      </c>
      <c r="D390" s="26">
        <f>D391</f>
        <v>264</v>
      </c>
      <c r="E390" s="26">
        <f>E391</f>
        <v>271.5</v>
      </c>
      <c r="F390" s="26">
        <f>F391</f>
        <v>271.5</v>
      </c>
    </row>
    <row r="391" spans="1:6" s="27" customFormat="1" ht="47.25" outlineLevel="7" x14ac:dyDescent="0.25">
      <c r="A391" s="28" t="s">
        <v>48</v>
      </c>
      <c r="B391" s="28" t="s">
        <v>8</v>
      </c>
      <c r="C391" s="213" t="s">
        <v>9</v>
      </c>
      <c r="D391" s="29">
        <v>264</v>
      </c>
      <c r="E391" s="29">
        <v>271.5</v>
      </c>
      <c r="F391" s="29">
        <v>271.5</v>
      </c>
    </row>
    <row r="392" spans="1:6" s="27" customFormat="1" ht="47.25" outlineLevel="5" x14ac:dyDescent="0.25">
      <c r="A392" s="25" t="s">
        <v>50</v>
      </c>
      <c r="B392" s="25"/>
      <c r="C392" s="212" t="s">
        <v>51</v>
      </c>
      <c r="D392" s="26">
        <f>D393+D394</f>
        <v>7611.9000000000005</v>
      </c>
      <c r="E392" s="26">
        <f t="shared" ref="E392:F392" si="73">E393+E394</f>
        <v>1419.2</v>
      </c>
      <c r="F392" s="26">
        <f t="shared" si="73"/>
        <v>0</v>
      </c>
    </row>
    <row r="393" spans="1:6" s="27" customFormat="1" ht="47.25" outlineLevel="7" x14ac:dyDescent="0.25">
      <c r="A393" s="28" t="s">
        <v>50</v>
      </c>
      <c r="B393" s="28" t="s">
        <v>8</v>
      </c>
      <c r="C393" s="213" t="s">
        <v>9</v>
      </c>
      <c r="D393" s="30">
        <v>75.3</v>
      </c>
      <c r="E393" s="30">
        <v>14</v>
      </c>
      <c r="F393" s="30"/>
    </row>
    <row r="394" spans="1:6" s="27" customFormat="1" ht="15.75" outlineLevel="7" x14ac:dyDescent="0.25">
      <c r="A394" s="28" t="s">
        <v>50</v>
      </c>
      <c r="B394" s="28" t="s">
        <v>33</v>
      </c>
      <c r="C394" s="213" t="s">
        <v>34</v>
      </c>
      <c r="D394" s="29">
        <v>7536.6</v>
      </c>
      <c r="E394" s="29">
        <v>1405.2</v>
      </c>
      <c r="F394" s="29"/>
    </row>
    <row r="395" spans="1:6" s="27" customFormat="1" ht="47.25" outlineLevel="5" x14ac:dyDescent="0.25">
      <c r="A395" s="25" t="s">
        <v>812</v>
      </c>
      <c r="B395" s="25"/>
      <c r="C395" s="214" t="s">
        <v>582</v>
      </c>
      <c r="D395" s="26">
        <f>D396</f>
        <v>9186.4</v>
      </c>
      <c r="E395" s="26">
        <f>E396</f>
        <v>12248.6</v>
      </c>
      <c r="F395" s="26">
        <f>F396</f>
        <v>12248.5</v>
      </c>
    </row>
    <row r="396" spans="1:6" s="27" customFormat="1" ht="31.5" outlineLevel="7" x14ac:dyDescent="0.25">
      <c r="A396" s="28" t="s">
        <v>812</v>
      </c>
      <c r="B396" s="178" t="s">
        <v>143</v>
      </c>
      <c r="C396" s="213" t="s">
        <v>144</v>
      </c>
      <c r="D396" s="29">
        <v>9186.4</v>
      </c>
      <c r="E396" s="29">
        <v>12248.6</v>
      </c>
      <c r="F396" s="29">
        <v>12248.5</v>
      </c>
    </row>
    <row r="397" spans="1:6" ht="18" customHeight="1" outlineLevel="4" x14ac:dyDescent="0.25">
      <c r="A397" s="1" t="s">
        <v>314</v>
      </c>
      <c r="B397" s="1"/>
      <c r="C397" s="208" t="s">
        <v>253</v>
      </c>
      <c r="D397" s="18">
        <f>D398+D400</f>
        <v>1854.73918</v>
      </c>
      <c r="E397" s="18">
        <f>E398+E400</f>
        <v>358.32</v>
      </c>
      <c r="F397" s="18">
        <f>F398+F400</f>
        <v>358.32</v>
      </c>
    </row>
    <row r="398" spans="1:6" ht="63" outlineLevel="5" x14ac:dyDescent="0.25">
      <c r="A398" s="1" t="s">
        <v>315</v>
      </c>
      <c r="B398" s="1"/>
      <c r="C398" s="218" t="s">
        <v>577</v>
      </c>
      <c r="D398" s="20">
        <f>D399</f>
        <v>134.83918</v>
      </c>
      <c r="E398" s="20">
        <f>E399</f>
        <v>358.32</v>
      </c>
      <c r="F398" s="20">
        <f>F399</f>
        <v>358.32</v>
      </c>
    </row>
    <row r="399" spans="1:6" ht="15.75" outlineLevel="7" x14ac:dyDescent="0.25">
      <c r="A399" s="2" t="s">
        <v>315</v>
      </c>
      <c r="B399" s="2" t="s">
        <v>33</v>
      </c>
      <c r="C399" s="216" t="s">
        <v>34</v>
      </c>
      <c r="D399" s="183">
        <v>134.83918</v>
      </c>
      <c r="E399" s="183">
        <v>358.32</v>
      </c>
      <c r="F399" s="183">
        <v>358.32</v>
      </c>
    </row>
    <row r="400" spans="1:6" s="27" customFormat="1" ht="63" outlineLevel="5" x14ac:dyDescent="0.25">
      <c r="A400" s="25" t="s">
        <v>315</v>
      </c>
      <c r="B400" s="25"/>
      <c r="C400" s="221" t="s">
        <v>591</v>
      </c>
      <c r="D400" s="69">
        <f>D401</f>
        <v>1719.9</v>
      </c>
      <c r="E400" s="69">
        <f>E401</f>
        <v>0</v>
      </c>
      <c r="F400" s="69">
        <f>F401</f>
        <v>0</v>
      </c>
    </row>
    <row r="401" spans="1:6" s="27" customFormat="1" ht="15.75" outlineLevel="7" x14ac:dyDescent="0.25">
      <c r="A401" s="28" t="s">
        <v>315</v>
      </c>
      <c r="B401" s="28" t="s">
        <v>33</v>
      </c>
      <c r="C401" s="213" t="s">
        <v>34</v>
      </c>
      <c r="D401" s="29">
        <v>1719.9</v>
      </c>
      <c r="E401" s="29"/>
      <c r="F401" s="29"/>
    </row>
    <row r="402" spans="1:6" ht="15.75" outlineLevel="3" x14ac:dyDescent="0.25">
      <c r="A402" s="1" t="s">
        <v>340</v>
      </c>
      <c r="B402" s="1"/>
      <c r="C402" s="208" t="s">
        <v>341</v>
      </c>
      <c r="D402" s="18">
        <f t="shared" ref="D402:F404" si="74">D403</f>
        <v>600</v>
      </c>
      <c r="E402" s="18">
        <f t="shared" si="74"/>
        <v>600</v>
      </c>
      <c r="F402" s="18">
        <f t="shared" si="74"/>
        <v>600</v>
      </c>
    </row>
    <row r="403" spans="1:6" ht="31.5" outlineLevel="4" x14ac:dyDescent="0.25">
      <c r="A403" s="1" t="s">
        <v>342</v>
      </c>
      <c r="B403" s="1"/>
      <c r="C403" s="208" t="s">
        <v>343</v>
      </c>
      <c r="D403" s="18">
        <f t="shared" si="74"/>
        <v>600</v>
      </c>
      <c r="E403" s="18">
        <f t="shared" si="74"/>
        <v>600</v>
      </c>
      <c r="F403" s="18">
        <f t="shared" si="74"/>
        <v>600</v>
      </c>
    </row>
    <row r="404" spans="1:6" ht="31.5" outlineLevel="5" x14ac:dyDescent="0.25">
      <c r="A404" s="1" t="s">
        <v>344</v>
      </c>
      <c r="B404" s="1"/>
      <c r="C404" s="208" t="s">
        <v>345</v>
      </c>
      <c r="D404" s="18">
        <f t="shared" si="74"/>
        <v>600</v>
      </c>
      <c r="E404" s="18">
        <f t="shared" si="74"/>
        <v>600</v>
      </c>
      <c r="F404" s="18">
        <f t="shared" si="74"/>
        <v>600</v>
      </c>
    </row>
    <row r="405" spans="1:6" ht="15.75" outlineLevel="7" x14ac:dyDescent="0.25">
      <c r="A405" s="2" t="s">
        <v>344</v>
      </c>
      <c r="B405" s="2" t="s">
        <v>33</v>
      </c>
      <c r="C405" s="209" t="s">
        <v>34</v>
      </c>
      <c r="D405" s="19">
        <v>600</v>
      </c>
      <c r="E405" s="19">
        <v>600</v>
      </c>
      <c r="F405" s="19">
        <v>600</v>
      </c>
    </row>
    <row r="406" spans="1:6" ht="31.5" outlineLevel="2" x14ac:dyDescent="0.25">
      <c r="A406" s="1" t="s">
        <v>52</v>
      </c>
      <c r="B406" s="1"/>
      <c r="C406" s="208" t="s">
        <v>53</v>
      </c>
      <c r="D406" s="18">
        <f>D407+D412</f>
        <v>298834.39999999997</v>
      </c>
      <c r="E406" s="18">
        <f t="shared" ref="E406:F406" si="75">E407+E412</f>
        <v>280638.8</v>
      </c>
      <c r="F406" s="18">
        <f t="shared" si="75"/>
        <v>280226.09999999998</v>
      </c>
    </row>
    <row r="407" spans="1:6" ht="31.5" outlineLevel="2" x14ac:dyDescent="0.25">
      <c r="A407" s="1" t="s">
        <v>98</v>
      </c>
      <c r="B407" s="1"/>
      <c r="C407" s="208" t="s">
        <v>99</v>
      </c>
      <c r="D407" s="18">
        <f>D408</f>
        <v>1327.7</v>
      </c>
      <c r="E407" s="18">
        <f t="shared" ref="E407:F407" si="76">E408</f>
        <v>1169.5</v>
      </c>
      <c r="F407" s="18">
        <f t="shared" si="76"/>
        <v>1169.5</v>
      </c>
    </row>
    <row r="408" spans="1:6" ht="59.25" customHeight="1" outlineLevel="4" x14ac:dyDescent="0.25">
      <c r="A408" s="1" t="s">
        <v>100</v>
      </c>
      <c r="B408" s="1"/>
      <c r="C408" s="208" t="s">
        <v>101</v>
      </c>
      <c r="D408" s="18">
        <f>D409</f>
        <v>1327.7</v>
      </c>
      <c r="E408" s="18">
        <f>E409</f>
        <v>1169.5</v>
      </c>
      <c r="F408" s="18">
        <f>F409</f>
        <v>1169.5</v>
      </c>
    </row>
    <row r="409" spans="1:6" ht="15.75" outlineLevel="5" x14ac:dyDescent="0.25">
      <c r="A409" s="1" t="s">
        <v>102</v>
      </c>
      <c r="B409" s="1"/>
      <c r="C409" s="208" t="s">
        <v>103</v>
      </c>
      <c r="D409" s="18">
        <f>D410+D411</f>
        <v>1327.7</v>
      </c>
      <c r="E409" s="18">
        <f>E410+E411</f>
        <v>1169.5</v>
      </c>
      <c r="F409" s="18">
        <f>F410+F411</f>
        <v>1169.5</v>
      </c>
    </row>
    <row r="410" spans="1:6" ht="47.25" outlineLevel="7" x14ac:dyDescent="0.25">
      <c r="A410" s="2" t="s">
        <v>102</v>
      </c>
      <c r="B410" s="2" t="s">
        <v>8</v>
      </c>
      <c r="C410" s="209" t="s">
        <v>9</v>
      </c>
      <c r="D410" s="19">
        <v>252.4</v>
      </c>
      <c r="E410" s="19">
        <v>252.4</v>
      </c>
      <c r="F410" s="19">
        <v>252.4</v>
      </c>
    </row>
    <row r="411" spans="1:6" ht="31.5" outlineLevel="7" x14ac:dyDescent="0.25">
      <c r="A411" s="2" t="s">
        <v>102</v>
      </c>
      <c r="B411" s="2" t="s">
        <v>11</v>
      </c>
      <c r="C411" s="209" t="s">
        <v>12</v>
      </c>
      <c r="D411" s="19">
        <v>1075.3</v>
      </c>
      <c r="E411" s="19">
        <v>917.1</v>
      </c>
      <c r="F411" s="19">
        <v>917.1</v>
      </c>
    </row>
    <row r="412" spans="1:6" ht="47.25" outlineLevel="3" x14ac:dyDescent="0.25">
      <c r="A412" s="1" t="s">
        <v>54</v>
      </c>
      <c r="B412" s="1"/>
      <c r="C412" s="208" t="s">
        <v>55</v>
      </c>
      <c r="D412" s="18">
        <f>D413+D447+D454</f>
        <v>297506.69999999995</v>
      </c>
      <c r="E412" s="18">
        <f t="shared" ref="E412:F412" si="77">E413+E447+E454</f>
        <v>279469.3</v>
      </c>
      <c r="F412" s="18">
        <f t="shared" si="77"/>
        <v>279056.59999999998</v>
      </c>
    </row>
    <row r="413" spans="1:6" ht="31.5" outlineLevel="4" x14ac:dyDescent="0.25">
      <c r="A413" s="1" t="s">
        <v>56</v>
      </c>
      <c r="B413" s="1"/>
      <c r="C413" s="208" t="s">
        <v>57</v>
      </c>
      <c r="D413" s="18">
        <f>D414+D420+D428+D432+D434+D437+D440+D418+D422+D424+D426+D430+D442+D444</f>
        <v>141468.19999999995</v>
      </c>
      <c r="E413" s="18">
        <f t="shared" ref="E413:F413" si="78">E414+E420+E428+E432+E434+E437+E440+E418+E422+E424+E426+E430+E442+E444</f>
        <v>134635.4</v>
      </c>
      <c r="F413" s="18">
        <f t="shared" si="78"/>
        <v>134635.4</v>
      </c>
    </row>
    <row r="414" spans="1:6" ht="15.75" outlineLevel="5" x14ac:dyDescent="0.25">
      <c r="A414" s="1" t="s">
        <v>58</v>
      </c>
      <c r="B414" s="1"/>
      <c r="C414" s="208" t="s">
        <v>59</v>
      </c>
      <c r="D414" s="18">
        <f>D415+D416+D417</f>
        <v>102638.2</v>
      </c>
      <c r="E414" s="18">
        <f>E415+E416+E417</f>
        <v>96622.8</v>
      </c>
      <c r="F414" s="18">
        <f>F415+F416+F417</f>
        <v>96622.8</v>
      </c>
    </row>
    <row r="415" spans="1:6" ht="47.25" outlineLevel="7" x14ac:dyDescent="0.25">
      <c r="A415" s="2" t="s">
        <v>58</v>
      </c>
      <c r="B415" s="2" t="s">
        <v>8</v>
      </c>
      <c r="C415" s="209" t="s">
        <v>9</v>
      </c>
      <c r="D415" s="19">
        <v>93787.7</v>
      </c>
      <c r="E415" s="19">
        <v>87772.2</v>
      </c>
      <c r="F415" s="19">
        <v>87772.2</v>
      </c>
    </row>
    <row r="416" spans="1:6" ht="31.5" outlineLevel="7" x14ac:dyDescent="0.25">
      <c r="A416" s="2" t="s">
        <v>58</v>
      </c>
      <c r="B416" s="2" t="s">
        <v>11</v>
      </c>
      <c r="C416" s="209" t="s">
        <v>12</v>
      </c>
      <c r="D416" s="19">
        <v>8699.9</v>
      </c>
      <c r="E416" s="19">
        <v>8700</v>
      </c>
      <c r="F416" s="19">
        <v>8700</v>
      </c>
    </row>
    <row r="417" spans="1:6" ht="15.75" outlineLevel="7" x14ac:dyDescent="0.25">
      <c r="A417" s="2" t="s">
        <v>58</v>
      </c>
      <c r="B417" s="2" t="s">
        <v>27</v>
      </c>
      <c r="C417" s="209" t="s">
        <v>28</v>
      </c>
      <c r="D417" s="19">
        <v>150.6</v>
      </c>
      <c r="E417" s="19">
        <v>150.6</v>
      </c>
      <c r="F417" s="19">
        <v>150.6</v>
      </c>
    </row>
    <row r="418" spans="1:6" ht="47.25" outlineLevel="5" x14ac:dyDescent="0.25">
      <c r="A418" s="1" t="s">
        <v>104</v>
      </c>
      <c r="B418" s="1"/>
      <c r="C418" s="208" t="s">
        <v>20</v>
      </c>
      <c r="D418" s="18">
        <f>D419</f>
        <v>4150</v>
      </c>
      <c r="E418" s="18">
        <f>E419</f>
        <v>4150</v>
      </c>
      <c r="F418" s="18">
        <f>F419</f>
        <v>4150</v>
      </c>
    </row>
    <row r="419" spans="1:6" ht="31.5" outlineLevel="7" x14ac:dyDescent="0.25">
      <c r="A419" s="2" t="s">
        <v>104</v>
      </c>
      <c r="B419" s="2" t="s">
        <v>11</v>
      </c>
      <c r="C419" s="209" t="s">
        <v>12</v>
      </c>
      <c r="D419" s="19">
        <v>4150</v>
      </c>
      <c r="E419" s="19">
        <v>4150</v>
      </c>
      <c r="F419" s="19">
        <v>4150</v>
      </c>
    </row>
    <row r="420" spans="1:6" ht="31.5" outlineLevel="5" x14ac:dyDescent="0.25">
      <c r="A420" s="1" t="s">
        <v>60</v>
      </c>
      <c r="B420" s="1"/>
      <c r="C420" s="208" t="s">
        <v>14</v>
      </c>
      <c r="D420" s="18">
        <f>D421</f>
        <v>600</v>
      </c>
      <c r="E420" s="18">
        <f>E421</f>
        <v>600</v>
      </c>
      <c r="F420" s="18">
        <f>F421</f>
        <v>600</v>
      </c>
    </row>
    <row r="421" spans="1:6" ht="31.5" outlineLevel="7" x14ac:dyDescent="0.25">
      <c r="A421" s="2" t="s">
        <v>60</v>
      </c>
      <c r="B421" s="2" t="s">
        <v>11</v>
      </c>
      <c r="C421" s="209" t="s">
        <v>12</v>
      </c>
      <c r="D421" s="19">
        <v>600</v>
      </c>
      <c r="E421" s="19">
        <v>600</v>
      </c>
      <c r="F421" s="19">
        <v>600</v>
      </c>
    </row>
    <row r="422" spans="1:6" ht="31.5" outlineLevel="5" x14ac:dyDescent="0.25">
      <c r="A422" s="1" t="s">
        <v>105</v>
      </c>
      <c r="B422" s="1"/>
      <c r="C422" s="208" t="s">
        <v>106</v>
      </c>
      <c r="D422" s="18">
        <f>D423</f>
        <v>6472.9</v>
      </c>
      <c r="E422" s="18">
        <f>E423</f>
        <v>5825.7</v>
      </c>
      <c r="F422" s="18">
        <f>F423</f>
        <v>5825.7</v>
      </c>
    </row>
    <row r="423" spans="1:6" ht="31.5" outlineLevel="7" x14ac:dyDescent="0.25">
      <c r="A423" s="2" t="s">
        <v>105</v>
      </c>
      <c r="B423" s="2" t="s">
        <v>92</v>
      </c>
      <c r="C423" s="209" t="s">
        <v>93</v>
      </c>
      <c r="D423" s="19">
        <v>6472.9</v>
      </c>
      <c r="E423" s="19">
        <v>5825.7</v>
      </c>
      <c r="F423" s="19">
        <v>5825.7</v>
      </c>
    </row>
    <row r="424" spans="1:6" ht="31.5" outlineLevel="5" x14ac:dyDescent="0.25">
      <c r="A424" s="1" t="s">
        <v>309</v>
      </c>
      <c r="B424" s="1"/>
      <c r="C424" s="208" t="s">
        <v>635</v>
      </c>
      <c r="D424" s="18">
        <f>D425</f>
        <v>13877</v>
      </c>
      <c r="E424" s="18">
        <f>E425</f>
        <v>13877</v>
      </c>
      <c r="F424" s="18">
        <f>F425</f>
        <v>13877</v>
      </c>
    </row>
    <row r="425" spans="1:6" ht="15.75" outlineLevel="7" x14ac:dyDescent="0.25">
      <c r="A425" s="2" t="s">
        <v>309</v>
      </c>
      <c r="B425" s="2" t="s">
        <v>33</v>
      </c>
      <c r="C425" s="209" t="s">
        <v>34</v>
      </c>
      <c r="D425" s="19">
        <v>13877</v>
      </c>
      <c r="E425" s="19">
        <v>13877</v>
      </c>
      <c r="F425" s="19">
        <v>13877</v>
      </c>
    </row>
    <row r="426" spans="1:6" ht="15.75" outlineLevel="5" x14ac:dyDescent="0.25">
      <c r="A426" s="1" t="s">
        <v>107</v>
      </c>
      <c r="B426" s="1"/>
      <c r="C426" s="208" t="s">
        <v>108</v>
      </c>
      <c r="D426" s="18">
        <f>D427</f>
        <v>1434.7</v>
      </c>
      <c r="E426" s="18">
        <f>E427</f>
        <v>1434.7</v>
      </c>
      <c r="F426" s="18">
        <f>F427</f>
        <v>1434.7</v>
      </c>
    </row>
    <row r="427" spans="1:6" ht="15.75" outlineLevel="7" x14ac:dyDescent="0.25">
      <c r="A427" s="2" t="s">
        <v>107</v>
      </c>
      <c r="B427" s="2" t="s">
        <v>33</v>
      </c>
      <c r="C427" s="209" t="s">
        <v>34</v>
      </c>
      <c r="D427" s="19">
        <v>1434.7</v>
      </c>
      <c r="E427" s="19">
        <v>1434.7</v>
      </c>
      <c r="F427" s="19">
        <v>1434.7</v>
      </c>
    </row>
    <row r="428" spans="1:6" s="27" customFormat="1" ht="47.25" outlineLevel="5" x14ac:dyDescent="0.25">
      <c r="A428" s="25" t="s">
        <v>61</v>
      </c>
      <c r="B428" s="25"/>
      <c r="C428" s="212" t="s">
        <v>630</v>
      </c>
      <c r="D428" s="26">
        <f>D429</f>
        <v>16.5</v>
      </c>
      <c r="E428" s="26">
        <f>E429</f>
        <v>17</v>
      </c>
      <c r="F428" s="26">
        <f>F429</f>
        <v>17</v>
      </c>
    </row>
    <row r="429" spans="1:6" s="27" customFormat="1" ht="47.25" outlineLevel="7" x14ac:dyDescent="0.25">
      <c r="A429" s="28" t="s">
        <v>61</v>
      </c>
      <c r="B429" s="28" t="s">
        <v>8</v>
      </c>
      <c r="C429" s="213" t="s">
        <v>9</v>
      </c>
      <c r="D429" s="29">
        <v>16.5</v>
      </c>
      <c r="E429" s="29">
        <v>17</v>
      </c>
      <c r="F429" s="29">
        <v>17</v>
      </c>
    </row>
    <row r="430" spans="1:6" s="27" customFormat="1" ht="47.25" outlineLevel="5" x14ac:dyDescent="0.25">
      <c r="A430" s="25" t="s">
        <v>109</v>
      </c>
      <c r="B430" s="25"/>
      <c r="C430" s="212" t="s">
        <v>110</v>
      </c>
      <c r="D430" s="26">
        <f>D431</f>
        <v>919.3</v>
      </c>
      <c r="E430" s="26">
        <f>E431</f>
        <v>919.3</v>
      </c>
      <c r="F430" s="26">
        <f>F431</f>
        <v>919.3</v>
      </c>
    </row>
    <row r="431" spans="1:6" s="27" customFormat="1" ht="31.5" outlineLevel="7" x14ac:dyDescent="0.25">
      <c r="A431" s="28" t="s">
        <v>109</v>
      </c>
      <c r="B431" s="28" t="s">
        <v>92</v>
      </c>
      <c r="C431" s="213" t="s">
        <v>93</v>
      </c>
      <c r="D431" s="29">
        <v>919.3</v>
      </c>
      <c r="E431" s="29">
        <v>919.3</v>
      </c>
      <c r="F431" s="29">
        <v>919.3</v>
      </c>
    </row>
    <row r="432" spans="1:6" s="27" customFormat="1" ht="15.75" outlineLevel="5" x14ac:dyDescent="0.25">
      <c r="A432" s="25" t="s">
        <v>62</v>
      </c>
      <c r="B432" s="25"/>
      <c r="C432" s="212" t="s">
        <v>63</v>
      </c>
      <c r="D432" s="26">
        <f>D433</f>
        <v>68.400000000000006</v>
      </c>
      <c r="E432" s="26">
        <f>E433</f>
        <v>68.400000000000006</v>
      </c>
      <c r="F432" s="26">
        <f>F433</f>
        <v>68.400000000000006</v>
      </c>
    </row>
    <row r="433" spans="1:6" s="27" customFormat="1" ht="31.5" outlineLevel="7" x14ac:dyDescent="0.25">
      <c r="A433" s="28" t="s">
        <v>62</v>
      </c>
      <c r="B433" s="28" t="s">
        <v>11</v>
      </c>
      <c r="C433" s="213" t="s">
        <v>12</v>
      </c>
      <c r="D433" s="29">
        <v>68.400000000000006</v>
      </c>
      <c r="E433" s="29">
        <v>68.400000000000006</v>
      </c>
      <c r="F433" s="29">
        <v>68.400000000000006</v>
      </c>
    </row>
    <row r="434" spans="1:6" s="27" customFormat="1" ht="31.5" outlineLevel="5" x14ac:dyDescent="0.25">
      <c r="A434" s="25" t="s">
        <v>64</v>
      </c>
      <c r="B434" s="25"/>
      <c r="C434" s="212" t="s">
        <v>65</v>
      </c>
      <c r="D434" s="26">
        <f>D435+D436</f>
        <v>175.7</v>
      </c>
      <c r="E434" s="26">
        <f>E435+E436</f>
        <v>180.7</v>
      </c>
      <c r="F434" s="26">
        <f>F435+F436</f>
        <v>180.7</v>
      </c>
    </row>
    <row r="435" spans="1:6" s="27" customFormat="1" ht="47.25" outlineLevel="7" x14ac:dyDescent="0.25">
      <c r="A435" s="28" t="s">
        <v>64</v>
      </c>
      <c r="B435" s="28" t="s">
        <v>8</v>
      </c>
      <c r="C435" s="213" t="s">
        <v>9</v>
      </c>
      <c r="D435" s="29">
        <v>115.7</v>
      </c>
      <c r="E435" s="29">
        <v>120.7</v>
      </c>
      <c r="F435" s="29">
        <v>120.7</v>
      </c>
    </row>
    <row r="436" spans="1:6" s="27" customFormat="1" ht="31.5" outlineLevel="7" x14ac:dyDescent="0.25">
      <c r="A436" s="28" t="s">
        <v>64</v>
      </c>
      <c r="B436" s="28" t="s">
        <v>11</v>
      </c>
      <c r="C436" s="213" t="s">
        <v>12</v>
      </c>
      <c r="D436" s="30">
        <v>60</v>
      </c>
      <c r="E436" s="30">
        <v>60</v>
      </c>
      <c r="F436" s="30">
        <v>60</v>
      </c>
    </row>
    <row r="437" spans="1:6" s="27" customFormat="1" ht="31.5" outlineLevel="5" x14ac:dyDescent="0.25">
      <c r="A437" s="25" t="s">
        <v>66</v>
      </c>
      <c r="B437" s="25"/>
      <c r="C437" s="212" t="s">
        <v>712</v>
      </c>
      <c r="D437" s="26">
        <f>D438+D439</f>
        <v>4910.2</v>
      </c>
      <c r="E437" s="26">
        <f>E438+E439</f>
        <v>5046.3</v>
      </c>
      <c r="F437" s="26">
        <f>F438+F439</f>
        <v>5046.3</v>
      </c>
    </row>
    <row r="438" spans="1:6" s="27" customFormat="1" ht="47.25" outlineLevel="7" x14ac:dyDescent="0.25">
      <c r="A438" s="28" t="s">
        <v>66</v>
      </c>
      <c r="B438" s="28" t="s">
        <v>8</v>
      </c>
      <c r="C438" s="213" t="s">
        <v>9</v>
      </c>
      <c r="D438" s="29">
        <v>4774.2</v>
      </c>
      <c r="E438" s="29">
        <v>4910.3</v>
      </c>
      <c r="F438" s="29">
        <v>4910.3</v>
      </c>
    </row>
    <row r="439" spans="1:6" s="27" customFormat="1" ht="31.5" outlineLevel="7" x14ac:dyDescent="0.25">
      <c r="A439" s="28" t="s">
        <v>66</v>
      </c>
      <c r="B439" s="28" t="s">
        <v>11</v>
      </c>
      <c r="C439" s="213" t="s">
        <v>12</v>
      </c>
      <c r="D439" s="30">
        <v>136</v>
      </c>
      <c r="E439" s="30">
        <v>136</v>
      </c>
      <c r="F439" s="30">
        <v>136</v>
      </c>
    </row>
    <row r="440" spans="1:6" s="27" customFormat="1" ht="63" outlineLevel="5" x14ac:dyDescent="0.25">
      <c r="A440" s="25" t="s">
        <v>67</v>
      </c>
      <c r="B440" s="25"/>
      <c r="C440" s="212" t="s">
        <v>68</v>
      </c>
      <c r="D440" s="26">
        <f>D441</f>
        <v>0.5</v>
      </c>
      <c r="E440" s="26">
        <f>E441</f>
        <v>0.5</v>
      </c>
      <c r="F440" s="26">
        <f>F441</f>
        <v>0.5</v>
      </c>
    </row>
    <row r="441" spans="1:6" s="27" customFormat="1" ht="47.25" outlineLevel="7" x14ac:dyDescent="0.25">
      <c r="A441" s="28" t="s">
        <v>67</v>
      </c>
      <c r="B441" s="28" t="s">
        <v>8</v>
      </c>
      <c r="C441" s="213" t="s">
        <v>9</v>
      </c>
      <c r="D441" s="29">
        <v>0.5</v>
      </c>
      <c r="E441" s="29">
        <v>0.5</v>
      </c>
      <c r="F441" s="29">
        <v>0.5</v>
      </c>
    </row>
    <row r="442" spans="1:6" s="27" customFormat="1" ht="47.25" outlineLevel="5" x14ac:dyDescent="0.25">
      <c r="A442" s="25" t="s">
        <v>71</v>
      </c>
      <c r="B442" s="25"/>
      <c r="C442" s="212" t="s">
        <v>72</v>
      </c>
      <c r="D442" s="26">
        <f>D443</f>
        <v>324.5</v>
      </c>
      <c r="E442" s="26">
        <f>E443</f>
        <v>12.7</v>
      </c>
      <c r="F442" s="26">
        <f>F443</f>
        <v>12.7</v>
      </c>
    </row>
    <row r="443" spans="1:6" s="27" customFormat="1" ht="31.5" outlineLevel="7" x14ac:dyDescent="0.25">
      <c r="A443" s="28" t="s">
        <v>71</v>
      </c>
      <c r="B443" s="28" t="s">
        <v>11</v>
      </c>
      <c r="C443" s="213" t="s">
        <v>12</v>
      </c>
      <c r="D443" s="29">
        <v>324.5</v>
      </c>
      <c r="E443" s="29">
        <v>12.7</v>
      </c>
      <c r="F443" s="29">
        <v>12.7</v>
      </c>
    </row>
    <row r="444" spans="1:6" s="27" customFormat="1" ht="15.75" outlineLevel="5" x14ac:dyDescent="0.25">
      <c r="A444" s="25" t="s">
        <v>111</v>
      </c>
      <c r="B444" s="25"/>
      <c r="C444" s="212" t="s">
        <v>112</v>
      </c>
      <c r="D444" s="26">
        <f>D445+D446</f>
        <v>5880.3</v>
      </c>
      <c r="E444" s="26">
        <f>E445+E446</f>
        <v>5880.3</v>
      </c>
      <c r="F444" s="26">
        <f>F445+F446</f>
        <v>5880.3</v>
      </c>
    </row>
    <row r="445" spans="1:6" s="27" customFormat="1" ht="47.25" outlineLevel="7" x14ac:dyDescent="0.25">
      <c r="A445" s="28" t="s">
        <v>111</v>
      </c>
      <c r="B445" s="28" t="s">
        <v>8</v>
      </c>
      <c r="C445" s="213" t="s">
        <v>9</v>
      </c>
      <c r="D445" s="29">
        <v>5194.6000000000004</v>
      </c>
      <c r="E445" s="29">
        <v>5194.6000000000004</v>
      </c>
      <c r="F445" s="29">
        <v>5194.6000000000004</v>
      </c>
    </row>
    <row r="446" spans="1:6" s="27" customFormat="1" ht="31.5" outlineLevel="7" x14ac:dyDescent="0.25">
      <c r="A446" s="28" t="s">
        <v>111</v>
      </c>
      <c r="B446" s="28" t="s">
        <v>11</v>
      </c>
      <c r="C446" s="213" t="s">
        <v>12</v>
      </c>
      <c r="D446" s="30">
        <v>685.7</v>
      </c>
      <c r="E446" s="30">
        <v>685.7</v>
      </c>
      <c r="F446" s="30">
        <v>685.7</v>
      </c>
    </row>
    <row r="447" spans="1:6" ht="47.25" outlineLevel="4" x14ac:dyDescent="0.25">
      <c r="A447" s="1" t="s">
        <v>518</v>
      </c>
      <c r="B447" s="1"/>
      <c r="C447" s="208" t="s">
        <v>519</v>
      </c>
      <c r="D447" s="18">
        <f>D448+D452</f>
        <v>23109.000000000004</v>
      </c>
      <c r="E447" s="18">
        <f>E448+E452</f>
        <v>21598.9</v>
      </c>
      <c r="F447" s="18">
        <f>F448+F452</f>
        <v>21276.399999999998</v>
      </c>
    </row>
    <row r="448" spans="1:6" ht="15.75" outlineLevel="5" x14ac:dyDescent="0.25">
      <c r="A448" s="1" t="s">
        <v>520</v>
      </c>
      <c r="B448" s="1"/>
      <c r="C448" s="208" t="s">
        <v>59</v>
      </c>
      <c r="D448" s="18">
        <f>D449+D450+D451</f>
        <v>23011.600000000002</v>
      </c>
      <c r="E448" s="18">
        <f>E449+E450+E451</f>
        <v>21498.800000000003</v>
      </c>
      <c r="F448" s="18">
        <f>F449+F450+F451</f>
        <v>21176.3</v>
      </c>
    </row>
    <row r="449" spans="1:6" ht="47.25" outlineLevel="7" x14ac:dyDescent="0.25">
      <c r="A449" s="2" t="s">
        <v>520</v>
      </c>
      <c r="B449" s="2" t="s">
        <v>8</v>
      </c>
      <c r="C449" s="216" t="s">
        <v>9</v>
      </c>
      <c r="D449" s="39">
        <v>19972.400000000001</v>
      </c>
      <c r="E449" s="39">
        <v>18726.900000000001</v>
      </c>
      <c r="F449" s="39">
        <v>18710.099999999999</v>
      </c>
    </row>
    <row r="450" spans="1:6" ht="31.5" outlineLevel="7" x14ac:dyDescent="0.25">
      <c r="A450" s="2" t="s">
        <v>520</v>
      </c>
      <c r="B450" s="2" t="s">
        <v>11</v>
      </c>
      <c r="C450" s="216" t="s">
        <v>12</v>
      </c>
      <c r="D450" s="39">
        <v>2960.7</v>
      </c>
      <c r="E450" s="39">
        <v>2771.9</v>
      </c>
      <c r="F450" s="39">
        <v>2466.1999999999998</v>
      </c>
    </row>
    <row r="451" spans="1:6" ht="15.75" outlineLevel="7" x14ac:dyDescent="0.25">
      <c r="A451" s="2" t="s">
        <v>520</v>
      </c>
      <c r="B451" s="2" t="s">
        <v>27</v>
      </c>
      <c r="C451" s="216" t="s">
        <v>28</v>
      </c>
      <c r="D451" s="39">
        <v>78.5</v>
      </c>
      <c r="E451" s="39"/>
      <c r="F451" s="39"/>
    </row>
    <row r="452" spans="1:6" s="27" customFormat="1" ht="47.25" outlineLevel="5" x14ac:dyDescent="0.25">
      <c r="A452" s="25" t="s">
        <v>521</v>
      </c>
      <c r="B452" s="25"/>
      <c r="C452" s="221" t="s">
        <v>522</v>
      </c>
      <c r="D452" s="69">
        <f>D453</f>
        <v>97.4</v>
      </c>
      <c r="E452" s="69">
        <f>E453</f>
        <v>100.1</v>
      </c>
      <c r="F452" s="69">
        <f>F453</f>
        <v>100.1</v>
      </c>
    </row>
    <row r="453" spans="1:6" s="27" customFormat="1" ht="47.25" outlineLevel="7" x14ac:dyDescent="0.25">
      <c r="A453" s="28" t="s">
        <v>521</v>
      </c>
      <c r="B453" s="28" t="s">
        <v>8</v>
      </c>
      <c r="C453" s="213" t="s">
        <v>9</v>
      </c>
      <c r="D453" s="29">
        <v>97.4</v>
      </c>
      <c r="E453" s="29">
        <v>100.1</v>
      </c>
      <c r="F453" s="29">
        <v>100.1</v>
      </c>
    </row>
    <row r="454" spans="1:6" ht="47.25" outlineLevel="4" x14ac:dyDescent="0.25">
      <c r="A454" s="1" t="s">
        <v>113</v>
      </c>
      <c r="B454" s="1"/>
      <c r="C454" s="208" t="s">
        <v>114</v>
      </c>
      <c r="D454" s="18">
        <f>D461+D465+D463+D455+D459</f>
        <v>132929.5</v>
      </c>
      <c r="E454" s="18">
        <f t="shared" ref="E454:F454" si="79">E461+E465+E463+E455+E459</f>
        <v>123235</v>
      </c>
      <c r="F454" s="18">
        <f t="shared" si="79"/>
        <v>123144.79999999999</v>
      </c>
    </row>
    <row r="455" spans="1:6" ht="15.75" outlineLevel="5" x14ac:dyDescent="0.25">
      <c r="A455" s="1" t="s">
        <v>523</v>
      </c>
      <c r="B455" s="1"/>
      <c r="C455" s="208" t="s">
        <v>134</v>
      </c>
      <c r="D455" s="18">
        <f>D456+D457+D458</f>
        <v>66765.5</v>
      </c>
      <c r="E455" s="18">
        <f>E456+E457+E458</f>
        <v>63727.4</v>
      </c>
      <c r="F455" s="18">
        <f>F456+F457+F458</f>
        <v>61123.6</v>
      </c>
    </row>
    <row r="456" spans="1:6" ht="47.25" outlineLevel="7" x14ac:dyDescent="0.25">
      <c r="A456" s="2" t="s">
        <v>523</v>
      </c>
      <c r="B456" s="2" t="s">
        <v>8</v>
      </c>
      <c r="C456" s="209" t="s">
        <v>9</v>
      </c>
      <c r="D456" s="19">
        <v>60426.1</v>
      </c>
      <c r="E456" s="19">
        <v>57388</v>
      </c>
      <c r="F456" s="19">
        <v>55090</v>
      </c>
    </row>
    <row r="457" spans="1:6" ht="31.5" outlineLevel="7" x14ac:dyDescent="0.25">
      <c r="A457" s="2" t="s">
        <v>523</v>
      </c>
      <c r="B457" s="2" t="s">
        <v>11</v>
      </c>
      <c r="C457" s="209" t="s">
        <v>12</v>
      </c>
      <c r="D457" s="19">
        <f>6130.8+100</f>
        <v>6230.8</v>
      </c>
      <c r="E457" s="19">
        <f>6130.8+100</f>
        <v>6230.8</v>
      </c>
      <c r="F457" s="19">
        <f>5825+100</f>
        <v>5925</v>
      </c>
    </row>
    <row r="458" spans="1:6" ht="15.75" outlineLevel="7" x14ac:dyDescent="0.25">
      <c r="A458" s="2" t="s">
        <v>523</v>
      </c>
      <c r="B458" s="2" t="s">
        <v>27</v>
      </c>
      <c r="C458" s="209" t="s">
        <v>28</v>
      </c>
      <c r="D458" s="19">
        <v>108.6</v>
      </c>
      <c r="E458" s="19">
        <v>108.6</v>
      </c>
      <c r="F458" s="19">
        <v>108.6</v>
      </c>
    </row>
    <row r="459" spans="1:6" ht="15.75" outlineLevel="5" x14ac:dyDescent="0.25">
      <c r="A459" s="1" t="s">
        <v>297</v>
      </c>
      <c r="B459" s="1"/>
      <c r="C459" s="208" t="s">
        <v>298</v>
      </c>
      <c r="D459" s="18">
        <f t="shared" ref="D459:F459" si="80">D460</f>
        <v>11926.4</v>
      </c>
      <c r="E459" s="18">
        <f t="shared" si="80"/>
        <v>10690</v>
      </c>
      <c r="F459" s="18">
        <f t="shared" si="80"/>
        <v>10690</v>
      </c>
    </row>
    <row r="460" spans="1:6" ht="31.5" outlineLevel="7" x14ac:dyDescent="0.25">
      <c r="A460" s="2" t="s">
        <v>297</v>
      </c>
      <c r="B460" s="2" t="s">
        <v>92</v>
      </c>
      <c r="C460" s="216" t="s">
        <v>93</v>
      </c>
      <c r="D460" s="39">
        <f>11876.4+50</f>
        <v>11926.4</v>
      </c>
      <c r="E460" s="39">
        <v>10690</v>
      </c>
      <c r="F460" s="39">
        <v>10690</v>
      </c>
    </row>
    <row r="461" spans="1:6" ht="15.75" outlineLevel="5" x14ac:dyDescent="0.25">
      <c r="A461" s="1" t="s">
        <v>115</v>
      </c>
      <c r="B461" s="1"/>
      <c r="C461" s="218" t="s">
        <v>116</v>
      </c>
      <c r="D461" s="20">
        <f>D462</f>
        <v>53757.599999999999</v>
      </c>
      <c r="E461" s="20">
        <f>E462</f>
        <v>48337.599999999999</v>
      </c>
      <c r="F461" s="20">
        <f>F462</f>
        <v>50851.199999999997</v>
      </c>
    </row>
    <row r="462" spans="1:6" ht="31.5" outlineLevel="7" x14ac:dyDescent="0.25">
      <c r="A462" s="2" t="s">
        <v>115</v>
      </c>
      <c r="B462" s="2" t="s">
        <v>92</v>
      </c>
      <c r="C462" s="216" t="s">
        <v>93</v>
      </c>
      <c r="D462" s="39">
        <f>53727.6+30</f>
        <v>53757.599999999999</v>
      </c>
      <c r="E462" s="39">
        <v>48337.599999999999</v>
      </c>
      <c r="F462" s="39">
        <v>50851.199999999997</v>
      </c>
    </row>
    <row r="463" spans="1:6" ht="15.75" outlineLevel="5" x14ac:dyDescent="0.25">
      <c r="A463" s="1" t="s">
        <v>118</v>
      </c>
      <c r="B463" s="1"/>
      <c r="C463" s="208" t="s">
        <v>119</v>
      </c>
      <c r="D463" s="18">
        <f>D464</f>
        <v>180</v>
      </c>
      <c r="E463" s="18">
        <f>E464</f>
        <v>180</v>
      </c>
      <c r="F463" s="18">
        <f>F464</f>
        <v>180</v>
      </c>
    </row>
    <row r="464" spans="1:6" ht="31.5" outlineLevel="7" x14ac:dyDescent="0.25">
      <c r="A464" s="2" t="s">
        <v>118</v>
      </c>
      <c r="B464" s="2" t="s">
        <v>11</v>
      </c>
      <c r="C464" s="209" t="s">
        <v>12</v>
      </c>
      <c r="D464" s="19">
        <v>180</v>
      </c>
      <c r="E464" s="19">
        <v>180</v>
      </c>
      <c r="F464" s="19">
        <v>180</v>
      </c>
    </row>
    <row r="465" spans="1:9" ht="31.5" outlineLevel="5" x14ac:dyDescent="0.25">
      <c r="A465" s="1" t="s">
        <v>117</v>
      </c>
      <c r="B465" s="1"/>
      <c r="C465" s="208" t="s">
        <v>14</v>
      </c>
      <c r="D465" s="18">
        <f>D466</f>
        <v>300</v>
      </c>
      <c r="E465" s="18">
        <f>E466</f>
        <v>300</v>
      </c>
      <c r="F465" s="18">
        <f>F466</f>
        <v>300</v>
      </c>
    </row>
    <row r="466" spans="1:9" ht="15.75" outlineLevel="7" x14ac:dyDescent="0.25">
      <c r="A466" s="2" t="s">
        <v>117</v>
      </c>
      <c r="B466" s="2" t="s">
        <v>27</v>
      </c>
      <c r="C466" s="209" t="s">
        <v>28</v>
      </c>
      <c r="D466" s="19">
        <v>300</v>
      </c>
      <c r="E466" s="19">
        <v>300</v>
      </c>
      <c r="F466" s="19">
        <v>300</v>
      </c>
    </row>
    <row r="467" spans="1:9" ht="20.25" outlineLevel="7" x14ac:dyDescent="0.3">
      <c r="A467" s="75"/>
      <c r="B467" s="75"/>
      <c r="C467" s="226" t="s">
        <v>631</v>
      </c>
      <c r="D467" s="18">
        <f>D406+D362+D342+D311+D214+D180+D124+D75+D11</f>
        <v>3220641.3794499999</v>
      </c>
      <c r="E467" s="18">
        <f>E406+E362+E342+E311+E214+E180+E124+E75+E11</f>
        <v>2994325.9795500003</v>
      </c>
      <c r="F467" s="18">
        <f>F406+F362+F342+F311+F214+F180+F124+F75+F11</f>
        <v>2764485.3200000003</v>
      </c>
    </row>
    <row r="468" spans="1:9" ht="15.75" outlineLevel="7" x14ac:dyDescent="0.25">
      <c r="A468" s="2"/>
      <c r="B468" s="2"/>
      <c r="C468" s="209"/>
      <c r="D468" s="19"/>
      <c r="E468" s="19"/>
      <c r="F468" s="19"/>
    </row>
    <row r="469" spans="1:9" ht="15.75" outlineLevel="2" x14ac:dyDescent="0.25">
      <c r="A469" s="1" t="s">
        <v>4</v>
      </c>
      <c r="B469" s="1"/>
      <c r="C469" s="208" t="s">
        <v>5</v>
      </c>
      <c r="D469" s="18">
        <f>D470+D472+D474+D478+D480+D482</f>
        <v>21350.199999999997</v>
      </c>
      <c r="E469" s="18">
        <f t="shared" ref="E469:F469" si="81">E470+E472+E474+E478+E480+E482</f>
        <v>20597.899999999998</v>
      </c>
      <c r="F469" s="18">
        <f t="shared" si="81"/>
        <v>20597.899999999998</v>
      </c>
    </row>
    <row r="470" spans="1:9" ht="31.5" outlineLevel="3" x14ac:dyDescent="0.25">
      <c r="A470" s="1" t="s">
        <v>39</v>
      </c>
      <c r="B470" s="1"/>
      <c r="C470" s="208" t="s">
        <v>567</v>
      </c>
      <c r="D470" s="18">
        <f>D471</f>
        <v>3453.9</v>
      </c>
      <c r="E470" s="18">
        <f>E471</f>
        <v>3280.2</v>
      </c>
      <c r="F470" s="18">
        <f>F471</f>
        <v>3280.2</v>
      </c>
    </row>
    <row r="471" spans="1:9" ht="47.25" outlineLevel="7" x14ac:dyDescent="0.25">
      <c r="A471" s="2" t="s">
        <v>39</v>
      </c>
      <c r="B471" s="2" t="s">
        <v>8</v>
      </c>
      <c r="C471" s="209" t="s">
        <v>9</v>
      </c>
      <c r="D471" s="19">
        <v>3453.9</v>
      </c>
      <c r="E471" s="19">
        <v>3280.2</v>
      </c>
      <c r="F471" s="19">
        <v>3280.2</v>
      </c>
    </row>
    <row r="472" spans="1:9" ht="31.5" outlineLevel="3" x14ac:dyDescent="0.25">
      <c r="A472" s="1" t="s">
        <v>6</v>
      </c>
      <c r="B472" s="1"/>
      <c r="C472" s="208" t="s">
        <v>7</v>
      </c>
      <c r="D472" s="18">
        <f t="shared" ref="D472:F472" si="82">D473</f>
        <v>2205.1999999999998</v>
      </c>
      <c r="E472" s="18">
        <f t="shared" si="82"/>
        <v>2094.3000000000002</v>
      </c>
      <c r="F472" s="18">
        <f t="shared" si="82"/>
        <v>2094.3000000000002</v>
      </c>
    </row>
    <row r="473" spans="1:9" ht="47.25" outlineLevel="7" x14ac:dyDescent="0.25">
      <c r="A473" s="2" t="s">
        <v>6</v>
      </c>
      <c r="B473" s="2" t="s">
        <v>8</v>
      </c>
      <c r="C473" s="209" t="s">
        <v>9</v>
      </c>
      <c r="D473" s="19">
        <v>2205.1999999999998</v>
      </c>
      <c r="E473" s="19">
        <v>2094.3000000000002</v>
      </c>
      <c r="F473" s="19">
        <v>2094.3000000000002</v>
      </c>
    </row>
    <row r="474" spans="1:9" ht="15.75" outlineLevel="3" x14ac:dyDescent="0.25">
      <c r="A474" s="1" t="s">
        <v>10</v>
      </c>
      <c r="B474" s="1"/>
      <c r="C474" s="208" t="s">
        <v>59</v>
      </c>
      <c r="D474" s="18">
        <f>D475+D476+D477</f>
        <v>10913.5</v>
      </c>
      <c r="E474" s="18">
        <f t="shared" ref="E474:F474" si="83">E475+E476+E477</f>
        <v>10445.799999999999</v>
      </c>
      <c r="F474" s="18">
        <f t="shared" si="83"/>
        <v>10445.799999999999</v>
      </c>
    </row>
    <row r="475" spans="1:9" ht="47.25" outlineLevel="7" x14ac:dyDescent="0.25">
      <c r="A475" s="2" t="s">
        <v>10</v>
      </c>
      <c r="B475" s="2" t="s">
        <v>8</v>
      </c>
      <c r="C475" s="209" t="s">
        <v>9</v>
      </c>
      <c r="D475" s="19">
        <v>9303</v>
      </c>
      <c r="E475" s="19">
        <v>8835.2999999999993</v>
      </c>
      <c r="F475" s="19">
        <v>8835.2999999999993</v>
      </c>
      <c r="G475" s="38"/>
      <c r="H475" s="38"/>
      <c r="I475" s="38"/>
    </row>
    <row r="476" spans="1:9" ht="31.5" outlineLevel="7" x14ac:dyDescent="0.25">
      <c r="A476" s="2" t="s">
        <v>10</v>
      </c>
      <c r="B476" s="2" t="s">
        <v>11</v>
      </c>
      <c r="C476" s="209" t="s">
        <v>12</v>
      </c>
      <c r="D476" s="19">
        <v>1607.7</v>
      </c>
      <c r="E476" s="19">
        <v>1607.7</v>
      </c>
      <c r="F476" s="19">
        <v>1607.7</v>
      </c>
      <c r="G476" s="38"/>
      <c r="H476" s="38"/>
      <c r="I476" s="38"/>
    </row>
    <row r="477" spans="1:9" ht="15.75" outlineLevel="7" x14ac:dyDescent="0.25">
      <c r="A477" s="2" t="s">
        <v>10</v>
      </c>
      <c r="B477" s="2" t="s">
        <v>27</v>
      </c>
      <c r="C477" s="209" t="s">
        <v>28</v>
      </c>
      <c r="D477" s="19">
        <v>2.8</v>
      </c>
      <c r="E477" s="19">
        <v>2.8</v>
      </c>
      <c r="F477" s="19">
        <v>2.8</v>
      </c>
    </row>
    <row r="478" spans="1:9" ht="15.75" outlineLevel="3" x14ac:dyDescent="0.25">
      <c r="A478" s="1" t="s">
        <v>29</v>
      </c>
      <c r="B478" s="1"/>
      <c r="C478" s="208" t="s">
        <v>30</v>
      </c>
      <c r="D478" s="18">
        <f>D479</f>
        <v>1978.6</v>
      </c>
      <c r="E478" s="18">
        <f>E479</f>
        <v>1978.6</v>
      </c>
      <c r="F478" s="18">
        <f>F479</f>
        <v>1978.6</v>
      </c>
    </row>
    <row r="479" spans="1:9" ht="47.25" outlineLevel="7" x14ac:dyDescent="0.25">
      <c r="A479" s="2" t="s">
        <v>29</v>
      </c>
      <c r="B479" s="2" t="s">
        <v>8</v>
      </c>
      <c r="C479" s="209" t="s">
        <v>9</v>
      </c>
      <c r="D479" s="19">
        <v>1978.6</v>
      </c>
      <c r="E479" s="19">
        <v>1978.6</v>
      </c>
      <c r="F479" s="19">
        <v>1978.6</v>
      </c>
    </row>
    <row r="480" spans="1:9" ht="31.5" outlineLevel="3" x14ac:dyDescent="0.25">
      <c r="A480" s="1" t="s">
        <v>13</v>
      </c>
      <c r="B480" s="1"/>
      <c r="C480" s="208" t="s">
        <v>14</v>
      </c>
      <c r="D480" s="18">
        <f>D481</f>
        <v>120.6</v>
      </c>
      <c r="E480" s="18">
        <f>E481</f>
        <v>120.6</v>
      </c>
      <c r="F480" s="18">
        <f>F481</f>
        <v>120.6</v>
      </c>
    </row>
    <row r="481" spans="1:6" ht="31.5" outlineLevel="7" x14ac:dyDescent="0.25">
      <c r="A481" s="2" t="s">
        <v>13</v>
      </c>
      <c r="B481" s="2" t="s">
        <v>11</v>
      </c>
      <c r="C481" s="209" t="s">
        <v>12</v>
      </c>
      <c r="D481" s="19">
        <f>105.6+15</f>
        <v>120.6</v>
      </c>
      <c r="E481" s="19">
        <v>120.6</v>
      </c>
      <c r="F481" s="19">
        <v>120.6</v>
      </c>
    </row>
    <row r="482" spans="1:6" ht="15.75" outlineLevel="3" x14ac:dyDescent="0.25">
      <c r="A482" s="1" t="s">
        <v>31</v>
      </c>
      <c r="B482" s="1"/>
      <c r="C482" s="208" t="s">
        <v>32</v>
      </c>
      <c r="D482" s="18">
        <f>D483</f>
        <v>2678.4</v>
      </c>
      <c r="E482" s="18">
        <f>E483</f>
        <v>2678.4</v>
      </c>
      <c r="F482" s="18">
        <f>F483</f>
        <v>2678.4</v>
      </c>
    </row>
    <row r="483" spans="1:6" ht="15.75" outlineLevel="7" x14ac:dyDescent="0.25">
      <c r="A483" s="2" t="s">
        <v>31</v>
      </c>
      <c r="B483" s="2" t="s">
        <v>33</v>
      </c>
      <c r="C483" s="209" t="s">
        <v>34</v>
      </c>
      <c r="D483" s="19">
        <v>2678.4</v>
      </c>
      <c r="E483" s="19">
        <v>2678.4</v>
      </c>
      <c r="F483" s="19">
        <v>2678.4</v>
      </c>
    </row>
    <row r="484" spans="1:6" ht="31.5" outlineLevel="2" x14ac:dyDescent="0.25">
      <c r="A484" s="1" t="s">
        <v>17</v>
      </c>
      <c r="B484" s="1"/>
      <c r="C484" s="208" t="s">
        <v>18</v>
      </c>
      <c r="D484" s="18">
        <f>D485+D489+D491+D493+D495+D497+D487</f>
        <v>85100.92525</v>
      </c>
      <c r="E484" s="18">
        <f t="shared" ref="E484:F484" si="84">E485+E489+E491+E493+E495+E497+E487</f>
        <v>200132.65</v>
      </c>
      <c r="F484" s="18">
        <f t="shared" si="84"/>
        <v>233475.59999999998</v>
      </c>
    </row>
    <row r="485" spans="1:6" ht="47.25" outlineLevel="3" x14ac:dyDescent="0.25">
      <c r="A485" s="1" t="s">
        <v>19</v>
      </c>
      <c r="B485" s="1"/>
      <c r="C485" s="208" t="s">
        <v>20</v>
      </c>
      <c r="D485" s="18">
        <f t="shared" ref="D485:F485" si="85">D486</f>
        <v>1182</v>
      </c>
      <c r="E485" s="18">
        <f t="shared" si="85"/>
        <v>1182</v>
      </c>
      <c r="F485" s="18">
        <f t="shared" si="85"/>
        <v>1182</v>
      </c>
    </row>
    <row r="486" spans="1:6" ht="31.5" outlineLevel="7" x14ac:dyDescent="0.25">
      <c r="A486" s="2" t="s">
        <v>19</v>
      </c>
      <c r="B486" s="2" t="s">
        <v>11</v>
      </c>
      <c r="C486" s="209" t="s">
        <v>12</v>
      </c>
      <c r="D486" s="19">
        <f>1146+36</f>
        <v>1182</v>
      </c>
      <c r="E486" s="19">
        <v>1182</v>
      </c>
      <c r="F486" s="19">
        <v>1182</v>
      </c>
    </row>
    <row r="487" spans="1:6" ht="15.75" outlineLevel="7" x14ac:dyDescent="0.25">
      <c r="A487" s="1" t="s">
        <v>75</v>
      </c>
      <c r="B487" s="1"/>
      <c r="C487" s="208" t="s">
        <v>580</v>
      </c>
      <c r="D487" s="18">
        <f t="shared" ref="D487:F487" si="86">D488</f>
        <v>5000</v>
      </c>
      <c r="E487" s="18">
        <f t="shared" si="86"/>
        <v>5000</v>
      </c>
      <c r="F487" s="18">
        <f t="shared" si="86"/>
        <v>5000</v>
      </c>
    </row>
    <row r="488" spans="1:6" ht="15.75" outlineLevel="7" x14ac:dyDescent="0.25">
      <c r="A488" s="2" t="s">
        <v>75</v>
      </c>
      <c r="B488" s="2" t="s">
        <v>27</v>
      </c>
      <c r="C488" s="209" t="s">
        <v>28</v>
      </c>
      <c r="D488" s="19">
        <v>5000</v>
      </c>
      <c r="E488" s="19">
        <v>5000</v>
      </c>
      <c r="F488" s="19">
        <v>5000</v>
      </c>
    </row>
    <row r="489" spans="1:6" ht="47.25" outlineLevel="3" x14ac:dyDescent="0.25">
      <c r="A489" s="1" t="s">
        <v>524</v>
      </c>
      <c r="B489" s="1"/>
      <c r="C489" s="218" t="s">
        <v>621</v>
      </c>
      <c r="D489" s="20">
        <f>D490</f>
        <v>22762</v>
      </c>
      <c r="E489" s="20">
        <f>E490</f>
        <v>43460.1</v>
      </c>
      <c r="F489" s="20">
        <f>F490</f>
        <v>43597.3</v>
      </c>
    </row>
    <row r="490" spans="1:6" ht="15.75" outlineLevel="7" x14ac:dyDescent="0.25">
      <c r="A490" s="2" t="s">
        <v>524</v>
      </c>
      <c r="B490" s="2" t="s">
        <v>27</v>
      </c>
      <c r="C490" s="216" t="s">
        <v>28</v>
      </c>
      <c r="D490" s="39">
        <v>22762</v>
      </c>
      <c r="E490" s="39">
        <f>43597.5-137.4</f>
        <v>43460.1</v>
      </c>
      <c r="F490" s="39">
        <v>43597.3</v>
      </c>
    </row>
    <row r="491" spans="1:6" ht="15.75" outlineLevel="3" x14ac:dyDescent="0.25">
      <c r="A491" s="1" t="s">
        <v>525</v>
      </c>
      <c r="B491" s="1"/>
      <c r="C491" s="218" t="s">
        <v>526</v>
      </c>
      <c r="D491" s="20">
        <f>D492</f>
        <v>0</v>
      </c>
      <c r="E491" s="20">
        <f>E492</f>
        <v>36873.199999999997</v>
      </c>
      <c r="F491" s="20">
        <f>F492</f>
        <v>75803.899999999994</v>
      </c>
    </row>
    <row r="492" spans="1:6" ht="15.75" outlineLevel="7" x14ac:dyDescent="0.25">
      <c r="A492" s="2" t="s">
        <v>525</v>
      </c>
      <c r="B492" s="2" t="s">
        <v>27</v>
      </c>
      <c r="C492" s="216" t="s">
        <v>28</v>
      </c>
      <c r="D492" s="39"/>
      <c r="E492" s="39">
        <v>36873.199999999997</v>
      </c>
      <c r="F492" s="39">
        <v>75803.899999999994</v>
      </c>
    </row>
    <row r="493" spans="1:6" ht="47.25" outlineLevel="3" x14ac:dyDescent="0.25">
      <c r="A493" s="1" t="s">
        <v>120</v>
      </c>
      <c r="B493" s="1"/>
      <c r="C493" s="218" t="s">
        <v>562</v>
      </c>
      <c r="D493" s="20">
        <f>D494</f>
        <v>13712.72525</v>
      </c>
      <c r="E493" s="20">
        <f>E494</f>
        <v>28077.85</v>
      </c>
      <c r="F493" s="20">
        <f>F494</f>
        <v>26698.1</v>
      </c>
    </row>
    <row r="494" spans="1:6" ht="15.75" outlineLevel="7" x14ac:dyDescent="0.25">
      <c r="A494" s="2" t="s">
        <v>120</v>
      </c>
      <c r="B494" s="2" t="s">
        <v>27</v>
      </c>
      <c r="C494" s="216" t="s">
        <v>28</v>
      </c>
      <c r="D494" s="183">
        <v>13712.72525</v>
      </c>
      <c r="E494" s="183">
        <v>28077.85</v>
      </c>
      <c r="F494" s="183">
        <v>26698.1</v>
      </c>
    </row>
    <row r="495" spans="1:6" s="27" customFormat="1" ht="47.25" outlineLevel="3" x14ac:dyDescent="0.25">
      <c r="A495" s="25" t="s">
        <v>120</v>
      </c>
      <c r="B495" s="25"/>
      <c r="C495" s="221" t="s">
        <v>588</v>
      </c>
      <c r="D495" s="69">
        <f>D496</f>
        <v>41138.199999999997</v>
      </c>
      <c r="E495" s="69">
        <f>E496</f>
        <v>84233.5</v>
      </c>
      <c r="F495" s="69">
        <f>F496</f>
        <v>80094.3</v>
      </c>
    </row>
    <row r="496" spans="1:6" s="27" customFormat="1" ht="15.75" outlineLevel="7" x14ac:dyDescent="0.25">
      <c r="A496" s="28" t="s">
        <v>120</v>
      </c>
      <c r="B496" s="28" t="s">
        <v>27</v>
      </c>
      <c r="C496" s="213" t="s">
        <v>28</v>
      </c>
      <c r="D496" s="29">
        <v>41138.199999999997</v>
      </c>
      <c r="E496" s="29">
        <v>84233.5</v>
      </c>
      <c r="F496" s="29">
        <v>80094.3</v>
      </c>
    </row>
    <row r="497" spans="1:6" ht="31.5" outlineLevel="3" x14ac:dyDescent="0.25">
      <c r="A497" s="1" t="s">
        <v>121</v>
      </c>
      <c r="B497" s="1"/>
      <c r="C497" s="208" t="s">
        <v>568</v>
      </c>
      <c r="D497" s="18">
        <f>D498</f>
        <v>1306</v>
      </c>
      <c r="E497" s="18">
        <f>E498</f>
        <v>1306</v>
      </c>
      <c r="F497" s="18">
        <f>F498</f>
        <v>1100</v>
      </c>
    </row>
    <row r="498" spans="1:6" ht="15.75" outlineLevel="7" x14ac:dyDescent="0.25">
      <c r="A498" s="2" t="s">
        <v>121</v>
      </c>
      <c r="B498" s="2" t="s">
        <v>27</v>
      </c>
      <c r="C498" s="209" t="s">
        <v>28</v>
      </c>
      <c r="D498" s="19">
        <v>1306</v>
      </c>
      <c r="E498" s="19">
        <v>1306</v>
      </c>
      <c r="F498" s="19">
        <v>1100</v>
      </c>
    </row>
    <row r="499" spans="1:6" ht="15.75" x14ac:dyDescent="0.25">
      <c r="A499" s="76"/>
      <c r="B499" s="76"/>
      <c r="C499" s="227" t="s">
        <v>632</v>
      </c>
      <c r="D499" s="77">
        <f>D484+D469</f>
        <v>106451.12525</v>
      </c>
      <c r="E499" s="77">
        <f t="shared" ref="E499:F499" si="87">E484+E469</f>
        <v>220730.55</v>
      </c>
      <c r="F499" s="77">
        <f t="shared" si="87"/>
        <v>254073.49999999997</v>
      </c>
    </row>
    <row r="500" spans="1:6" ht="15.75" x14ac:dyDescent="0.25">
      <c r="A500" s="239" t="s">
        <v>548</v>
      </c>
      <c r="B500" s="240"/>
      <c r="C500" s="241"/>
      <c r="D500" s="77">
        <f>D499+D467</f>
        <v>3327092.5046999999</v>
      </c>
      <c r="E500" s="77">
        <f t="shared" ref="E500:F500" si="88">E499+E467</f>
        <v>3215056.5295500001</v>
      </c>
      <c r="F500" s="77">
        <f t="shared" si="88"/>
        <v>3018558.8200000003</v>
      </c>
    </row>
    <row r="502" spans="1:6" hidden="1" x14ac:dyDescent="0.2">
      <c r="D502">
        <v>3327092.5000000005</v>
      </c>
      <c r="E502">
        <v>3215056.5024999999</v>
      </c>
      <c r="F502">
        <v>3018558.8000000007</v>
      </c>
    </row>
    <row r="503" spans="1:6" hidden="1" x14ac:dyDescent="0.2">
      <c r="D503" s="38">
        <f>D500-D502</f>
        <v>4.6999994665384293E-3</v>
      </c>
      <c r="E503" s="38">
        <f t="shared" ref="E503:F503" si="89">E500-E502</f>
        <v>2.705000014975667E-2</v>
      </c>
      <c r="F503" s="38">
        <f t="shared" si="89"/>
        <v>1.9999999552965164E-2</v>
      </c>
    </row>
    <row r="504" spans="1:6" hidden="1" x14ac:dyDescent="0.2"/>
    <row r="508" spans="1:6" x14ac:dyDescent="0.2">
      <c r="D508" s="192"/>
      <c r="E508" s="192"/>
      <c r="F508" s="192"/>
    </row>
    <row r="509" spans="1:6" x14ac:dyDescent="0.2">
      <c r="D509" s="192"/>
      <c r="E509" s="192"/>
      <c r="F509" s="192"/>
    </row>
  </sheetData>
  <mergeCells count="4">
    <mergeCell ref="A1:B1"/>
    <mergeCell ref="A6:F6"/>
    <mergeCell ref="A7:B7"/>
    <mergeCell ref="A500:C500"/>
  </mergeCells>
  <pageMargins left="0.98425196850393704" right="0.39370078740157483" top="0.39370078740157483" bottom="0.39370078740157483" header="0.31496062992125984" footer="0.31496062992125984"/>
  <pageSetup paperSize="9" scale="55" fitToHeight="0" orientation="portrait" r:id="rId1"/>
  <headerFooter differentFirst="1">
    <oddHeader>&amp;C&amp;P</oddHeader>
    <firstHeader xml:space="preserve">&amp;C
</first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  <pageSetUpPr fitToPage="1"/>
  </sheetPr>
  <dimension ref="A1:L913"/>
  <sheetViews>
    <sheetView showGridLines="0" topLeftCell="A460" zoomScaleNormal="100" workbookViewId="0">
      <selection activeCell="E283" sqref="E283"/>
    </sheetView>
  </sheetViews>
  <sheetFormatPr defaultRowHeight="12.75" outlineLevelRow="7" x14ac:dyDescent="0.2"/>
  <cols>
    <col min="1" max="2" width="10.28515625" customWidth="1"/>
    <col min="3" max="3" width="17.85546875" customWidth="1"/>
    <col min="4" max="4" width="10.28515625" customWidth="1"/>
    <col min="5" max="5" width="78.42578125" style="67" customWidth="1"/>
    <col min="6" max="6" width="17.28515625" customWidth="1"/>
    <col min="7" max="7" width="17.85546875" customWidth="1"/>
    <col min="8" max="8" width="17.7109375" customWidth="1"/>
    <col min="9" max="9" width="16.7109375" hidden="1" customWidth="1"/>
    <col min="10" max="10" width="17.42578125" hidden="1" customWidth="1"/>
    <col min="11" max="11" width="14.42578125" hidden="1" customWidth="1"/>
    <col min="12" max="15" width="0" hidden="1" customWidth="1"/>
  </cols>
  <sheetData>
    <row r="1" spans="1:8" s="5" customFormat="1" ht="15.75" x14ac:dyDescent="0.25">
      <c r="A1" s="236"/>
      <c r="B1" s="236"/>
      <c r="C1" s="236"/>
      <c r="D1" s="236"/>
      <c r="E1" s="46"/>
      <c r="F1" s="4"/>
      <c r="G1" s="12" t="s">
        <v>825</v>
      </c>
    </row>
    <row r="2" spans="1:8" s="5" customFormat="1" ht="15.75" x14ac:dyDescent="0.25">
      <c r="A2" s="4"/>
      <c r="B2" s="4"/>
      <c r="C2" s="4"/>
      <c r="D2" s="4"/>
      <c r="E2" s="46"/>
      <c r="F2" s="4"/>
      <c r="G2" s="13" t="s">
        <v>538</v>
      </c>
    </row>
    <row r="3" spans="1:8" s="5" customFormat="1" ht="15.75" x14ac:dyDescent="0.25">
      <c r="A3" s="6"/>
      <c r="B3" s="7"/>
      <c r="C3" s="7"/>
      <c r="D3" s="7"/>
      <c r="E3" s="47"/>
      <c r="F3" s="7"/>
      <c r="G3" s="14" t="s">
        <v>539</v>
      </c>
    </row>
    <row r="4" spans="1:8" s="5" customFormat="1" ht="15.75" x14ac:dyDescent="0.25">
      <c r="A4" s="6"/>
      <c r="B4" s="7"/>
      <c r="C4" s="7"/>
      <c r="D4" s="7"/>
      <c r="E4" s="48"/>
      <c r="F4" s="7"/>
      <c r="G4" s="14" t="s">
        <v>540</v>
      </c>
    </row>
    <row r="5" spans="1:8" s="5" customFormat="1" ht="15.75" x14ac:dyDescent="0.25">
      <c r="A5" s="4"/>
      <c r="B5" s="4"/>
      <c r="C5" s="4"/>
      <c r="D5" s="4"/>
      <c r="E5" s="46"/>
      <c r="F5" s="4"/>
      <c r="G5" s="4"/>
    </row>
    <row r="6" spans="1:8" s="5" customFormat="1" ht="15.75" x14ac:dyDescent="0.25">
      <c r="A6" s="237" t="s">
        <v>536</v>
      </c>
      <c r="B6" s="237"/>
      <c r="C6" s="237"/>
      <c r="D6" s="237"/>
      <c r="E6" s="237"/>
      <c r="F6" s="237"/>
      <c r="G6" s="237"/>
      <c r="H6" s="237"/>
    </row>
    <row r="7" spans="1:8" s="5" customFormat="1" ht="15.75" x14ac:dyDescent="0.25">
      <c r="A7" s="238"/>
      <c r="B7" s="238"/>
      <c r="C7" s="238"/>
      <c r="D7" s="238"/>
      <c r="E7" s="49"/>
    </row>
    <row r="8" spans="1:8" s="5" customFormat="1" ht="15.75" x14ac:dyDescent="0.25">
      <c r="A8" s="8"/>
      <c r="B8" s="8"/>
      <c r="C8" s="8"/>
      <c r="D8" s="8"/>
      <c r="E8" s="50"/>
      <c r="F8" s="4"/>
      <c r="G8" s="4"/>
      <c r="H8" s="5" t="s">
        <v>527</v>
      </c>
    </row>
    <row r="9" spans="1:8" s="11" customFormat="1" ht="21.75" customHeight="1" x14ac:dyDescent="0.2">
      <c r="A9" s="31" t="s">
        <v>528</v>
      </c>
      <c r="B9" s="31" t="s">
        <v>529</v>
      </c>
      <c r="C9" s="31" t="s">
        <v>530</v>
      </c>
      <c r="D9" s="31" t="s">
        <v>531</v>
      </c>
      <c r="E9" s="51" t="s">
        <v>532</v>
      </c>
      <c r="F9" s="32" t="s">
        <v>533</v>
      </c>
      <c r="G9" s="32" t="s">
        <v>534</v>
      </c>
      <c r="H9" s="32" t="s">
        <v>535</v>
      </c>
    </row>
    <row r="10" spans="1:8" s="11" customFormat="1" ht="19.5" customHeight="1" x14ac:dyDescent="0.2">
      <c r="A10" s="9" t="s">
        <v>541</v>
      </c>
      <c r="B10" s="9" t="s">
        <v>542</v>
      </c>
      <c r="C10" s="9" t="s">
        <v>543</v>
      </c>
      <c r="D10" s="9" t="s">
        <v>544</v>
      </c>
      <c r="E10" s="71">
        <v>5</v>
      </c>
      <c r="F10" s="10" t="s">
        <v>545</v>
      </c>
      <c r="G10" s="10" t="s">
        <v>546</v>
      </c>
      <c r="H10" s="10" t="s">
        <v>547</v>
      </c>
    </row>
    <row r="11" spans="1:8" ht="31.5" x14ac:dyDescent="0.2">
      <c r="A11" s="16" t="s">
        <v>0</v>
      </c>
      <c r="B11" s="16"/>
      <c r="C11" s="16"/>
      <c r="D11" s="16"/>
      <c r="E11" s="52" t="s">
        <v>1</v>
      </c>
      <c r="F11" s="17">
        <f>F12+F26</f>
        <v>8142.0999999999995</v>
      </c>
      <c r="G11" s="17">
        <f t="shared" ref="G11:H11" si="0">G12+G26</f>
        <v>7762.5999999999995</v>
      </c>
      <c r="H11" s="17">
        <f t="shared" si="0"/>
        <v>7762.5999999999995</v>
      </c>
    </row>
    <row r="12" spans="1:8" s="23" customFormat="1" ht="15.75" x14ac:dyDescent="0.2">
      <c r="A12" s="1" t="s">
        <v>0</v>
      </c>
      <c r="B12" s="1" t="s">
        <v>565</v>
      </c>
      <c r="C12" s="22"/>
      <c r="D12" s="22"/>
      <c r="E12" s="53" t="s">
        <v>549</v>
      </c>
      <c r="F12" s="20">
        <f>F13+F22</f>
        <v>8077.0999999999995</v>
      </c>
      <c r="G12" s="20">
        <f t="shared" ref="G12:H12" si="1">G13+G22</f>
        <v>7697.5999999999995</v>
      </c>
      <c r="H12" s="20">
        <f t="shared" si="1"/>
        <v>7697.5999999999995</v>
      </c>
    </row>
    <row r="13" spans="1:8" ht="31.5" outlineLevel="1" x14ac:dyDescent="0.2">
      <c r="A13" s="1" t="s">
        <v>0</v>
      </c>
      <c r="B13" s="1" t="s">
        <v>2</v>
      </c>
      <c r="C13" s="1"/>
      <c r="D13" s="1"/>
      <c r="E13" s="54" t="s">
        <v>3</v>
      </c>
      <c r="F13" s="18">
        <f>F14</f>
        <v>8041.0999999999995</v>
      </c>
      <c r="G13" s="18">
        <f t="shared" ref="G13:H13" si="2">G14</f>
        <v>7661.5999999999995</v>
      </c>
      <c r="H13" s="18">
        <f t="shared" si="2"/>
        <v>7661.5999999999995</v>
      </c>
    </row>
    <row r="14" spans="1:8" ht="15.75" outlineLevel="2" x14ac:dyDescent="0.2">
      <c r="A14" s="1" t="s">
        <v>0</v>
      </c>
      <c r="B14" s="1" t="s">
        <v>2</v>
      </c>
      <c r="C14" s="1" t="s">
        <v>4</v>
      </c>
      <c r="D14" s="1"/>
      <c r="E14" s="54" t="s">
        <v>5</v>
      </c>
      <c r="F14" s="18">
        <f>F15+F17+F20</f>
        <v>8041.0999999999995</v>
      </c>
      <c r="G14" s="18">
        <f t="shared" ref="G14:H14" si="3">G15+G17+G20</f>
        <v>7661.5999999999995</v>
      </c>
      <c r="H14" s="18">
        <f t="shared" si="3"/>
        <v>7661.5999999999995</v>
      </c>
    </row>
    <row r="15" spans="1:8" ht="31.5" outlineLevel="3" x14ac:dyDescent="0.2">
      <c r="A15" s="1" t="s">
        <v>0</v>
      </c>
      <c r="B15" s="1" t="s">
        <v>2</v>
      </c>
      <c r="C15" s="1" t="s">
        <v>6</v>
      </c>
      <c r="D15" s="1"/>
      <c r="E15" s="54" t="s">
        <v>7</v>
      </c>
      <c r="F15" s="18">
        <f t="shared" ref="F15:H15" si="4">F16</f>
        <v>2205.1999999999998</v>
      </c>
      <c r="G15" s="18">
        <f t="shared" si="4"/>
        <v>2094.3000000000002</v>
      </c>
      <c r="H15" s="18">
        <f t="shared" si="4"/>
        <v>2094.3000000000002</v>
      </c>
    </row>
    <row r="16" spans="1:8" ht="47.25" outlineLevel="7" x14ac:dyDescent="0.2">
      <c r="A16" s="2" t="s">
        <v>0</v>
      </c>
      <c r="B16" s="2" t="s">
        <v>2</v>
      </c>
      <c r="C16" s="2" t="s">
        <v>6</v>
      </c>
      <c r="D16" s="2" t="s">
        <v>8</v>
      </c>
      <c r="E16" s="55" t="s">
        <v>9</v>
      </c>
      <c r="F16" s="19">
        <v>2205.1999999999998</v>
      </c>
      <c r="G16" s="19">
        <v>2094.3000000000002</v>
      </c>
      <c r="H16" s="19">
        <v>2094.3000000000002</v>
      </c>
    </row>
    <row r="17" spans="1:8" ht="15.75" outlineLevel="3" x14ac:dyDescent="0.2">
      <c r="A17" s="1" t="s">
        <v>0</v>
      </c>
      <c r="B17" s="1" t="s">
        <v>2</v>
      </c>
      <c r="C17" s="1" t="s">
        <v>10</v>
      </c>
      <c r="D17" s="1"/>
      <c r="E17" s="54" t="s">
        <v>59</v>
      </c>
      <c r="F17" s="18">
        <f>F18+F19</f>
        <v>5820.9</v>
      </c>
      <c r="G17" s="18">
        <f t="shared" ref="G17:H17" si="5">G18+G19</f>
        <v>5552.2999999999993</v>
      </c>
      <c r="H17" s="18">
        <f t="shared" si="5"/>
        <v>5552.2999999999993</v>
      </c>
    </row>
    <row r="18" spans="1:8" ht="47.25" outlineLevel="7" x14ac:dyDescent="0.2">
      <c r="A18" s="2" t="s">
        <v>0</v>
      </c>
      <c r="B18" s="2" t="s">
        <v>2</v>
      </c>
      <c r="C18" s="2" t="s">
        <v>10</v>
      </c>
      <c r="D18" s="2" t="s">
        <v>8</v>
      </c>
      <c r="E18" s="55" t="s">
        <v>9</v>
      </c>
      <c r="F18" s="19">
        <v>5342.5</v>
      </c>
      <c r="G18" s="19">
        <v>5073.8999999999996</v>
      </c>
      <c r="H18" s="19">
        <v>5073.8999999999996</v>
      </c>
    </row>
    <row r="19" spans="1:8" ht="31.5" outlineLevel="7" x14ac:dyDescent="0.2">
      <c r="A19" s="2" t="s">
        <v>0</v>
      </c>
      <c r="B19" s="2" t="s">
        <v>2</v>
      </c>
      <c r="C19" s="2" t="s">
        <v>10</v>
      </c>
      <c r="D19" s="2" t="s">
        <v>11</v>
      </c>
      <c r="E19" s="55" t="s">
        <v>12</v>
      </c>
      <c r="F19" s="19">
        <v>478.4</v>
      </c>
      <c r="G19" s="19">
        <v>478.4</v>
      </c>
      <c r="H19" s="19">
        <v>478.4</v>
      </c>
    </row>
    <row r="20" spans="1:8" ht="31.5" outlineLevel="3" x14ac:dyDescent="0.2">
      <c r="A20" s="1" t="s">
        <v>0</v>
      </c>
      <c r="B20" s="1" t="s">
        <v>2</v>
      </c>
      <c r="C20" s="1" t="s">
        <v>13</v>
      </c>
      <c r="D20" s="1"/>
      <c r="E20" s="54" t="s">
        <v>14</v>
      </c>
      <c r="F20" s="18">
        <f t="shared" ref="F20:H20" si="6">F21</f>
        <v>15</v>
      </c>
      <c r="G20" s="18">
        <f t="shared" si="6"/>
        <v>15</v>
      </c>
      <c r="H20" s="18">
        <f t="shared" si="6"/>
        <v>15</v>
      </c>
    </row>
    <row r="21" spans="1:8" ht="31.5" outlineLevel="7" x14ac:dyDescent="0.2">
      <c r="A21" s="2" t="s">
        <v>0</v>
      </c>
      <c r="B21" s="2" t="s">
        <v>2</v>
      </c>
      <c r="C21" s="2" t="s">
        <v>13</v>
      </c>
      <c r="D21" s="2" t="s">
        <v>11</v>
      </c>
      <c r="E21" s="55" t="s">
        <v>12</v>
      </c>
      <c r="F21" s="19">
        <v>15</v>
      </c>
      <c r="G21" s="19">
        <v>15</v>
      </c>
      <c r="H21" s="19">
        <v>15</v>
      </c>
    </row>
    <row r="22" spans="1:8" ht="15.75" outlineLevel="1" x14ac:dyDescent="0.2">
      <c r="A22" s="1" t="s">
        <v>0</v>
      </c>
      <c r="B22" s="1" t="s">
        <v>15</v>
      </c>
      <c r="C22" s="1"/>
      <c r="D22" s="1"/>
      <c r="E22" s="54" t="s">
        <v>16</v>
      </c>
      <c r="F22" s="18">
        <f t="shared" ref="F22:H24" si="7">F23</f>
        <v>36</v>
      </c>
      <c r="G22" s="18">
        <f t="shared" si="7"/>
        <v>36</v>
      </c>
      <c r="H22" s="18">
        <f t="shared" si="7"/>
        <v>36</v>
      </c>
    </row>
    <row r="23" spans="1:8" ht="31.5" outlineLevel="2" x14ac:dyDescent="0.2">
      <c r="A23" s="1" t="s">
        <v>0</v>
      </c>
      <c r="B23" s="1" t="s">
        <v>15</v>
      </c>
      <c r="C23" s="1" t="s">
        <v>17</v>
      </c>
      <c r="D23" s="1"/>
      <c r="E23" s="54" t="s">
        <v>18</v>
      </c>
      <c r="F23" s="18">
        <f t="shared" si="7"/>
        <v>36</v>
      </c>
      <c r="G23" s="18">
        <f t="shared" si="7"/>
        <v>36</v>
      </c>
      <c r="H23" s="18">
        <f t="shared" si="7"/>
        <v>36</v>
      </c>
    </row>
    <row r="24" spans="1:8" ht="47.25" outlineLevel="3" x14ac:dyDescent="0.2">
      <c r="A24" s="1" t="s">
        <v>0</v>
      </c>
      <c r="B24" s="1" t="s">
        <v>15</v>
      </c>
      <c r="C24" s="1" t="s">
        <v>19</v>
      </c>
      <c r="D24" s="1"/>
      <c r="E24" s="54" t="s">
        <v>20</v>
      </c>
      <c r="F24" s="18">
        <f t="shared" si="7"/>
        <v>36</v>
      </c>
      <c r="G24" s="18">
        <f t="shared" si="7"/>
        <v>36</v>
      </c>
      <c r="H24" s="18">
        <f t="shared" si="7"/>
        <v>36</v>
      </c>
    </row>
    <row r="25" spans="1:8" ht="31.5" outlineLevel="7" x14ac:dyDescent="0.2">
      <c r="A25" s="2" t="s">
        <v>0</v>
      </c>
      <c r="B25" s="2" t="s">
        <v>15</v>
      </c>
      <c r="C25" s="2" t="s">
        <v>19</v>
      </c>
      <c r="D25" s="2" t="s">
        <v>11</v>
      </c>
      <c r="E25" s="55" t="s">
        <v>12</v>
      </c>
      <c r="F25" s="19">
        <v>36</v>
      </c>
      <c r="G25" s="19">
        <v>36</v>
      </c>
      <c r="H25" s="19">
        <v>36</v>
      </c>
    </row>
    <row r="26" spans="1:8" ht="15.75" outlineLevel="7" x14ac:dyDescent="0.2">
      <c r="A26" s="1" t="s">
        <v>0</v>
      </c>
      <c r="B26" s="1" t="s">
        <v>566</v>
      </c>
      <c r="C26" s="2"/>
      <c r="D26" s="2"/>
      <c r="E26" s="53" t="s">
        <v>550</v>
      </c>
      <c r="F26" s="18">
        <f>F27</f>
        <v>65</v>
      </c>
      <c r="G26" s="18">
        <f t="shared" ref="G26:H26" si="8">G27</f>
        <v>65</v>
      </c>
      <c r="H26" s="18">
        <f t="shared" si="8"/>
        <v>65</v>
      </c>
    </row>
    <row r="27" spans="1:8" ht="31.5" outlineLevel="1" x14ac:dyDescent="0.2">
      <c r="A27" s="1" t="s">
        <v>0</v>
      </c>
      <c r="B27" s="1" t="s">
        <v>21</v>
      </c>
      <c r="C27" s="1"/>
      <c r="D27" s="1"/>
      <c r="E27" s="54" t="s">
        <v>22</v>
      </c>
      <c r="F27" s="18">
        <f t="shared" ref="F27:H29" si="9">F28</f>
        <v>65</v>
      </c>
      <c r="G27" s="18">
        <f t="shared" si="9"/>
        <v>65</v>
      </c>
      <c r="H27" s="18">
        <f t="shared" si="9"/>
        <v>65</v>
      </c>
    </row>
    <row r="28" spans="1:8" ht="15.75" outlineLevel="2" x14ac:dyDescent="0.2">
      <c r="A28" s="1" t="s">
        <v>0</v>
      </c>
      <c r="B28" s="1" t="s">
        <v>21</v>
      </c>
      <c r="C28" s="1" t="s">
        <v>4</v>
      </c>
      <c r="D28" s="1"/>
      <c r="E28" s="54" t="s">
        <v>5</v>
      </c>
      <c r="F28" s="18">
        <f t="shared" si="9"/>
        <v>65</v>
      </c>
      <c r="G28" s="18">
        <f t="shared" si="9"/>
        <v>65</v>
      </c>
      <c r="H28" s="18">
        <f t="shared" si="9"/>
        <v>65</v>
      </c>
    </row>
    <row r="29" spans="1:8" ht="15.75" outlineLevel="3" x14ac:dyDescent="0.2">
      <c r="A29" s="1" t="s">
        <v>0</v>
      </c>
      <c r="B29" s="1" t="s">
        <v>21</v>
      </c>
      <c r="C29" s="1" t="s">
        <v>10</v>
      </c>
      <c r="D29" s="1"/>
      <c r="E29" s="54" t="s">
        <v>59</v>
      </c>
      <c r="F29" s="18">
        <f t="shared" si="9"/>
        <v>65</v>
      </c>
      <c r="G29" s="18">
        <f t="shared" si="9"/>
        <v>65</v>
      </c>
      <c r="H29" s="18">
        <f t="shared" si="9"/>
        <v>65</v>
      </c>
    </row>
    <row r="30" spans="1:8" ht="31.5" outlineLevel="7" x14ac:dyDescent="0.2">
      <c r="A30" s="2" t="s">
        <v>0</v>
      </c>
      <c r="B30" s="2" t="s">
        <v>21</v>
      </c>
      <c r="C30" s="2" t="s">
        <v>10</v>
      </c>
      <c r="D30" s="2" t="s">
        <v>11</v>
      </c>
      <c r="E30" s="55" t="s">
        <v>12</v>
      </c>
      <c r="F30" s="19">
        <v>65</v>
      </c>
      <c r="G30" s="19">
        <v>65</v>
      </c>
      <c r="H30" s="19">
        <v>65</v>
      </c>
    </row>
    <row r="31" spans="1:8" ht="15.75" outlineLevel="7" x14ac:dyDescent="0.2">
      <c r="A31" s="2"/>
      <c r="B31" s="2"/>
      <c r="C31" s="2"/>
      <c r="D31" s="2"/>
      <c r="E31" s="55"/>
      <c r="F31" s="19"/>
      <c r="G31" s="19"/>
      <c r="H31" s="19"/>
    </row>
    <row r="32" spans="1:8" ht="27.75" customHeight="1" x14ac:dyDescent="0.2">
      <c r="A32" s="16" t="s">
        <v>23</v>
      </c>
      <c r="B32" s="16"/>
      <c r="C32" s="16"/>
      <c r="D32" s="16"/>
      <c r="E32" s="52" t="s">
        <v>24</v>
      </c>
      <c r="F32" s="17">
        <f>F33+F50</f>
        <v>10936.199999999999</v>
      </c>
      <c r="G32" s="17">
        <f>G33+G50</f>
        <v>10737.1</v>
      </c>
      <c r="H32" s="17">
        <f>H33+H50</f>
        <v>10737.1</v>
      </c>
    </row>
    <row r="33" spans="1:11" s="23" customFormat="1" ht="27.75" customHeight="1" x14ac:dyDescent="0.2">
      <c r="A33" s="1" t="s">
        <v>23</v>
      </c>
      <c r="B33" s="1" t="s">
        <v>565</v>
      </c>
      <c r="C33" s="22"/>
      <c r="D33" s="22"/>
      <c r="E33" s="53" t="s">
        <v>549</v>
      </c>
      <c r="F33" s="20">
        <f>F34+F46</f>
        <v>10831.8</v>
      </c>
      <c r="G33" s="20">
        <f>G34+G46</f>
        <v>10632.7</v>
      </c>
      <c r="H33" s="20">
        <f>H34+H46</f>
        <v>10632.7</v>
      </c>
    </row>
    <row r="34" spans="1:11" ht="47.25" outlineLevel="1" x14ac:dyDescent="0.2">
      <c r="A34" s="1" t="s">
        <v>23</v>
      </c>
      <c r="B34" s="1" t="s">
        <v>25</v>
      </c>
      <c r="C34" s="1"/>
      <c r="D34" s="1"/>
      <c r="E34" s="79" t="s">
        <v>26</v>
      </c>
      <c r="F34" s="18">
        <f>F35</f>
        <v>9685.7999999999993</v>
      </c>
      <c r="G34" s="18">
        <f t="shared" ref="G34:H34" si="10">G35</f>
        <v>9486.7000000000007</v>
      </c>
      <c r="H34" s="18">
        <f t="shared" si="10"/>
        <v>9486.7000000000007</v>
      </c>
    </row>
    <row r="35" spans="1:11" ht="15.75" outlineLevel="2" x14ac:dyDescent="0.2">
      <c r="A35" s="1" t="s">
        <v>23</v>
      </c>
      <c r="B35" s="1" t="s">
        <v>25</v>
      </c>
      <c r="C35" s="1" t="s">
        <v>4</v>
      </c>
      <c r="D35" s="1"/>
      <c r="E35" s="79" t="s">
        <v>5</v>
      </c>
      <c r="F35" s="18">
        <f>F36+F40+F42+F44</f>
        <v>9685.7999999999993</v>
      </c>
      <c r="G35" s="18">
        <f>G36+G40+G42+G44</f>
        <v>9486.7000000000007</v>
      </c>
      <c r="H35" s="18">
        <f>H36+H40+H42+H44</f>
        <v>9486.7000000000007</v>
      </c>
    </row>
    <row r="36" spans="1:11" ht="15.75" outlineLevel="3" x14ac:dyDescent="0.2">
      <c r="A36" s="1" t="s">
        <v>23</v>
      </c>
      <c r="B36" s="1" t="s">
        <v>25</v>
      </c>
      <c r="C36" s="1" t="s">
        <v>10</v>
      </c>
      <c r="D36" s="1"/>
      <c r="E36" s="79" t="s">
        <v>59</v>
      </c>
      <c r="F36" s="18">
        <f>F37+F38+F39</f>
        <v>4923.2</v>
      </c>
      <c r="G36" s="18">
        <f t="shared" ref="G36:H36" si="11">G37+G38+G39</f>
        <v>4724.1000000000004</v>
      </c>
      <c r="H36" s="18">
        <f t="shared" si="11"/>
        <v>4724.1000000000004</v>
      </c>
      <c r="I36" s="78"/>
      <c r="J36" s="78"/>
      <c r="K36" s="78"/>
    </row>
    <row r="37" spans="1:11" ht="47.25" outlineLevel="7" x14ac:dyDescent="0.2">
      <c r="A37" s="2" t="s">
        <v>23</v>
      </c>
      <c r="B37" s="2" t="s">
        <v>25</v>
      </c>
      <c r="C37" s="2" t="s">
        <v>10</v>
      </c>
      <c r="D37" s="2" t="s">
        <v>8</v>
      </c>
      <c r="E37" s="61" t="s">
        <v>9</v>
      </c>
      <c r="F37" s="19">
        <v>3960.5</v>
      </c>
      <c r="G37" s="19">
        <v>3761.4</v>
      </c>
      <c r="H37" s="19">
        <v>3761.4</v>
      </c>
    </row>
    <row r="38" spans="1:11" ht="31.5" outlineLevel="7" x14ac:dyDescent="0.2">
      <c r="A38" s="2" t="s">
        <v>23</v>
      </c>
      <c r="B38" s="2" t="s">
        <v>25</v>
      </c>
      <c r="C38" s="2" t="s">
        <v>10</v>
      </c>
      <c r="D38" s="2" t="s">
        <v>11</v>
      </c>
      <c r="E38" s="61" t="s">
        <v>12</v>
      </c>
      <c r="F38" s="19">
        <v>959.9</v>
      </c>
      <c r="G38" s="19">
        <v>959.9</v>
      </c>
      <c r="H38" s="19">
        <v>959.9</v>
      </c>
    </row>
    <row r="39" spans="1:11" ht="15.75" outlineLevel="7" x14ac:dyDescent="0.2">
      <c r="A39" s="2" t="s">
        <v>23</v>
      </c>
      <c r="B39" s="2" t="s">
        <v>25</v>
      </c>
      <c r="C39" s="2" t="s">
        <v>10</v>
      </c>
      <c r="D39" s="2" t="s">
        <v>27</v>
      </c>
      <c r="E39" s="61" t="s">
        <v>28</v>
      </c>
      <c r="F39" s="19">
        <v>2.8</v>
      </c>
      <c r="G39" s="19">
        <v>2.8</v>
      </c>
      <c r="H39" s="19">
        <v>2.8</v>
      </c>
    </row>
    <row r="40" spans="1:11" ht="15.75" outlineLevel="3" x14ac:dyDescent="0.2">
      <c r="A40" s="1" t="s">
        <v>23</v>
      </c>
      <c r="B40" s="1" t="s">
        <v>25</v>
      </c>
      <c r="C40" s="1" t="s">
        <v>29</v>
      </c>
      <c r="D40" s="1"/>
      <c r="E40" s="79" t="s">
        <v>30</v>
      </c>
      <c r="F40" s="18">
        <f>F41</f>
        <v>1978.6</v>
      </c>
      <c r="G40" s="18">
        <f t="shared" ref="G40:H40" si="12">G41</f>
        <v>1978.6</v>
      </c>
      <c r="H40" s="18">
        <f t="shared" si="12"/>
        <v>1978.6</v>
      </c>
    </row>
    <row r="41" spans="1:11" ht="47.25" outlineLevel="7" x14ac:dyDescent="0.2">
      <c r="A41" s="2" t="s">
        <v>23</v>
      </c>
      <c r="B41" s="2" t="s">
        <v>25</v>
      </c>
      <c r="C41" s="2" t="s">
        <v>29</v>
      </c>
      <c r="D41" s="2" t="s">
        <v>8</v>
      </c>
      <c r="E41" s="61" t="s">
        <v>9</v>
      </c>
      <c r="F41" s="19">
        <v>1978.6</v>
      </c>
      <c r="G41" s="19">
        <v>1978.6</v>
      </c>
      <c r="H41" s="19">
        <v>1978.6</v>
      </c>
    </row>
    <row r="42" spans="1:11" ht="31.5" outlineLevel="3" x14ac:dyDescent="0.2">
      <c r="A42" s="1" t="s">
        <v>23</v>
      </c>
      <c r="B42" s="1" t="s">
        <v>25</v>
      </c>
      <c r="C42" s="1" t="s">
        <v>13</v>
      </c>
      <c r="D42" s="1"/>
      <c r="E42" s="79" t="s">
        <v>14</v>
      </c>
      <c r="F42" s="18">
        <f t="shared" ref="F42:H42" si="13">F43</f>
        <v>105.6</v>
      </c>
      <c r="G42" s="18">
        <f t="shared" si="13"/>
        <v>105.6</v>
      </c>
      <c r="H42" s="18">
        <f t="shared" si="13"/>
        <v>105.6</v>
      </c>
    </row>
    <row r="43" spans="1:11" ht="31.5" outlineLevel="7" x14ac:dyDescent="0.2">
      <c r="A43" s="2" t="s">
        <v>23</v>
      </c>
      <c r="B43" s="2" t="s">
        <v>25</v>
      </c>
      <c r="C43" s="2" t="s">
        <v>13</v>
      </c>
      <c r="D43" s="2" t="s">
        <v>11</v>
      </c>
      <c r="E43" s="61" t="s">
        <v>12</v>
      </c>
      <c r="F43" s="19">
        <v>105.6</v>
      </c>
      <c r="G43" s="19">
        <v>105.6</v>
      </c>
      <c r="H43" s="19">
        <v>105.6</v>
      </c>
    </row>
    <row r="44" spans="1:11" ht="15.75" outlineLevel="3" x14ac:dyDescent="0.2">
      <c r="A44" s="1" t="s">
        <v>23</v>
      </c>
      <c r="B44" s="1" t="s">
        <v>25</v>
      </c>
      <c r="C44" s="1" t="s">
        <v>31</v>
      </c>
      <c r="D44" s="1"/>
      <c r="E44" s="79" t="s">
        <v>32</v>
      </c>
      <c r="F44" s="18">
        <f t="shared" ref="F44:H44" si="14">F45</f>
        <v>2678.4</v>
      </c>
      <c r="G44" s="18">
        <f t="shared" si="14"/>
        <v>2678.4</v>
      </c>
      <c r="H44" s="18">
        <f t="shared" si="14"/>
        <v>2678.4</v>
      </c>
    </row>
    <row r="45" spans="1:11" ht="15.75" outlineLevel="7" x14ac:dyDescent="0.2">
      <c r="A45" s="2" t="s">
        <v>23</v>
      </c>
      <c r="B45" s="2" t="s">
        <v>25</v>
      </c>
      <c r="C45" s="2" t="s">
        <v>31</v>
      </c>
      <c r="D45" s="2" t="s">
        <v>33</v>
      </c>
      <c r="E45" s="61" t="s">
        <v>34</v>
      </c>
      <c r="F45" s="19">
        <v>2678.4</v>
      </c>
      <c r="G45" s="19">
        <v>2678.4</v>
      </c>
      <c r="H45" s="19">
        <v>2678.4</v>
      </c>
    </row>
    <row r="46" spans="1:11" ht="15.75" outlineLevel="1" x14ac:dyDescent="0.2">
      <c r="A46" s="1" t="s">
        <v>23</v>
      </c>
      <c r="B46" s="1" t="s">
        <v>15</v>
      </c>
      <c r="C46" s="1"/>
      <c r="D46" s="1"/>
      <c r="E46" s="79" t="s">
        <v>16</v>
      </c>
      <c r="F46" s="18">
        <f t="shared" ref="F46:H48" si="15">F47</f>
        <v>1146</v>
      </c>
      <c r="G46" s="18">
        <f t="shared" si="15"/>
        <v>1146</v>
      </c>
      <c r="H46" s="18">
        <f t="shared" si="15"/>
        <v>1146</v>
      </c>
    </row>
    <row r="47" spans="1:11" ht="31.5" outlineLevel="2" x14ac:dyDescent="0.2">
      <c r="A47" s="1" t="s">
        <v>23</v>
      </c>
      <c r="B47" s="1" t="s">
        <v>15</v>
      </c>
      <c r="C47" s="1" t="s">
        <v>17</v>
      </c>
      <c r="D47" s="1"/>
      <c r="E47" s="79" t="s">
        <v>18</v>
      </c>
      <c r="F47" s="18">
        <f t="shared" si="15"/>
        <v>1146</v>
      </c>
      <c r="G47" s="18">
        <f t="shared" si="15"/>
        <v>1146</v>
      </c>
      <c r="H47" s="18">
        <f t="shared" si="15"/>
        <v>1146</v>
      </c>
    </row>
    <row r="48" spans="1:11" ht="47.25" outlineLevel="3" x14ac:dyDescent="0.2">
      <c r="A48" s="1" t="s">
        <v>23</v>
      </c>
      <c r="B48" s="1" t="s">
        <v>15</v>
      </c>
      <c r="C48" s="1" t="s">
        <v>19</v>
      </c>
      <c r="D48" s="1"/>
      <c r="E48" s="79" t="s">
        <v>20</v>
      </c>
      <c r="F48" s="18">
        <f t="shared" si="15"/>
        <v>1146</v>
      </c>
      <c r="G48" s="18">
        <f t="shared" si="15"/>
        <v>1146</v>
      </c>
      <c r="H48" s="18">
        <f t="shared" si="15"/>
        <v>1146</v>
      </c>
    </row>
    <row r="49" spans="1:11" ht="31.5" outlineLevel="7" x14ac:dyDescent="0.2">
      <c r="A49" s="2" t="s">
        <v>23</v>
      </c>
      <c r="B49" s="2" t="s">
        <v>15</v>
      </c>
      <c r="C49" s="2" t="s">
        <v>19</v>
      </c>
      <c r="D49" s="2" t="s">
        <v>11</v>
      </c>
      <c r="E49" s="61" t="s">
        <v>12</v>
      </c>
      <c r="F49" s="19">
        <v>1146</v>
      </c>
      <c r="G49" s="19">
        <v>1146</v>
      </c>
      <c r="H49" s="19">
        <v>1146</v>
      </c>
    </row>
    <row r="50" spans="1:11" ht="15.75" outlineLevel="7" x14ac:dyDescent="0.2">
      <c r="A50" s="1" t="s">
        <v>23</v>
      </c>
      <c r="B50" s="1" t="s">
        <v>566</v>
      </c>
      <c r="C50" s="2"/>
      <c r="D50" s="2"/>
      <c r="E50" s="53" t="s">
        <v>550</v>
      </c>
      <c r="F50" s="18">
        <f>F51</f>
        <v>104.4</v>
      </c>
      <c r="G50" s="18">
        <f t="shared" ref="G50:H50" si="16">G51</f>
        <v>104.4</v>
      </c>
      <c r="H50" s="18">
        <f t="shared" si="16"/>
        <v>104.4</v>
      </c>
    </row>
    <row r="51" spans="1:11" ht="31.5" outlineLevel="1" x14ac:dyDescent="0.2">
      <c r="A51" s="1" t="s">
        <v>23</v>
      </c>
      <c r="B51" s="1" t="s">
        <v>21</v>
      </c>
      <c r="C51" s="1"/>
      <c r="D51" s="1"/>
      <c r="E51" s="79" t="s">
        <v>22</v>
      </c>
      <c r="F51" s="18">
        <f t="shared" ref="F51:H52" si="17">F52</f>
        <v>104.4</v>
      </c>
      <c r="G51" s="18">
        <f t="shared" si="17"/>
        <v>104.4</v>
      </c>
      <c r="H51" s="18">
        <f t="shared" si="17"/>
        <v>104.4</v>
      </c>
    </row>
    <row r="52" spans="1:11" ht="15.75" outlineLevel="2" x14ac:dyDescent="0.2">
      <c r="A52" s="1" t="s">
        <v>23</v>
      </c>
      <c r="B52" s="1" t="s">
        <v>21</v>
      </c>
      <c r="C52" s="1" t="s">
        <v>4</v>
      </c>
      <c r="D52" s="1"/>
      <c r="E52" s="79" t="s">
        <v>5</v>
      </c>
      <c r="F52" s="18">
        <f>F53</f>
        <v>104.4</v>
      </c>
      <c r="G52" s="18">
        <f t="shared" si="17"/>
        <v>104.4</v>
      </c>
      <c r="H52" s="18">
        <f t="shared" si="17"/>
        <v>104.4</v>
      </c>
      <c r="I52" s="23"/>
    </row>
    <row r="53" spans="1:11" ht="15.75" outlineLevel="3" x14ac:dyDescent="0.2">
      <c r="A53" s="1" t="s">
        <v>23</v>
      </c>
      <c r="B53" s="1" t="s">
        <v>21</v>
      </c>
      <c r="C53" s="1" t="s">
        <v>10</v>
      </c>
      <c r="D53" s="1"/>
      <c r="E53" s="79" t="s">
        <v>59</v>
      </c>
      <c r="F53" s="18">
        <f t="shared" ref="F53:H53" si="18">F54</f>
        <v>104.4</v>
      </c>
      <c r="G53" s="18">
        <f t="shared" si="18"/>
        <v>104.4</v>
      </c>
      <c r="H53" s="18">
        <f t="shared" si="18"/>
        <v>104.4</v>
      </c>
      <c r="I53" s="23"/>
    </row>
    <row r="54" spans="1:11" ht="31.5" outlineLevel="7" x14ac:dyDescent="0.2">
      <c r="A54" s="2" t="s">
        <v>23</v>
      </c>
      <c r="B54" s="2" t="s">
        <v>21</v>
      </c>
      <c r="C54" s="2" t="s">
        <v>10</v>
      </c>
      <c r="D54" s="2" t="s">
        <v>11</v>
      </c>
      <c r="E54" s="61" t="s">
        <v>12</v>
      </c>
      <c r="F54" s="19">
        <v>104.4</v>
      </c>
      <c r="G54" s="19">
        <v>104.4</v>
      </c>
      <c r="H54" s="19">
        <v>104.4</v>
      </c>
      <c r="I54" s="23"/>
    </row>
    <row r="55" spans="1:11" ht="15.75" outlineLevel="7" x14ac:dyDescent="0.2">
      <c r="A55" s="2"/>
      <c r="B55" s="2"/>
      <c r="C55" s="2"/>
      <c r="D55" s="2"/>
      <c r="E55" s="55"/>
      <c r="F55" s="19"/>
      <c r="G55" s="19"/>
      <c r="H55" s="19"/>
    </row>
    <row r="56" spans="1:11" ht="27.75" customHeight="1" x14ac:dyDescent="0.2">
      <c r="A56" s="16" t="s">
        <v>35</v>
      </c>
      <c r="B56" s="16"/>
      <c r="C56" s="16"/>
      <c r="D56" s="16"/>
      <c r="E56" s="52" t="s">
        <v>36</v>
      </c>
      <c r="F56" s="17">
        <f>F57+F150+F188+F254+F349+F361+F390+F397+F456</f>
        <v>1166214.9447000001</v>
      </c>
      <c r="G56" s="17">
        <f>G57+G150+G188+G254+G349+G361+G390+G397+G456</f>
        <v>1083971.8699999999</v>
      </c>
      <c r="H56" s="17">
        <f>H57+H150+H188+H254+H349+H361+H390+H397+H456</f>
        <v>863808.66999999993</v>
      </c>
      <c r="I56" s="38" t="e">
        <f>F56-F67-F69-F79-F81-F83-F86-F89-F95-F131-F133-F146-F186-F193-F195-F210-F238-F261-F274-F316-F321-F326-F347-#REF!-#REF!-F408-F413-F418-F424-F426</f>
        <v>#REF!</v>
      </c>
      <c r="J56" s="38" t="e">
        <f>G56-G67-G69-G79-G81-G83-G86-G89-G95-G131-G133-G146-G186-G193-G195-G210-G238-G261-G274-G316-G321-G326-G347-#REF!-#REF!-G408-G413-G418-G424-G426</f>
        <v>#REF!</v>
      </c>
      <c r="K56" s="38" t="e">
        <f>H56-H67-H69-H79-H81-H83-H86-H89-H95-H131-H133-H146-H186-H193-H195-H210-H238-H261-H274-H316-H321-H326-H347-#REF!-#REF!-H408-H413-H418-H424-H426</f>
        <v>#REF!</v>
      </c>
    </row>
    <row r="57" spans="1:11" s="23" customFormat="1" ht="27.75" customHeight="1" x14ac:dyDescent="0.2">
      <c r="A57" s="1" t="s">
        <v>35</v>
      </c>
      <c r="B57" s="1" t="s">
        <v>565</v>
      </c>
      <c r="C57" s="22"/>
      <c r="D57" s="22"/>
      <c r="E57" s="53" t="s">
        <v>549</v>
      </c>
      <c r="F57" s="20">
        <f>F58+F62+F91+F97+F101</f>
        <v>250311.32625000001</v>
      </c>
      <c r="G57" s="20">
        <f t="shared" ref="G57:H57" si="19">G58+G62+G91+G97+G101</f>
        <v>294917.34999999998</v>
      </c>
      <c r="H57" s="20">
        <f t="shared" si="19"/>
        <v>291692</v>
      </c>
    </row>
    <row r="58" spans="1:11" ht="31.5" outlineLevel="1" x14ac:dyDescent="0.2">
      <c r="A58" s="1" t="s">
        <v>35</v>
      </c>
      <c r="B58" s="1" t="s">
        <v>37</v>
      </c>
      <c r="C58" s="1"/>
      <c r="D58" s="1"/>
      <c r="E58" s="54" t="s">
        <v>38</v>
      </c>
      <c r="F58" s="18">
        <f t="shared" ref="F58:H59" si="20">F59</f>
        <v>3453.9</v>
      </c>
      <c r="G58" s="18">
        <f t="shared" si="20"/>
        <v>3280.2</v>
      </c>
      <c r="H58" s="18">
        <f t="shared" si="20"/>
        <v>3280.2</v>
      </c>
    </row>
    <row r="59" spans="1:11" ht="15.75" outlineLevel="2" x14ac:dyDescent="0.2">
      <c r="A59" s="1" t="s">
        <v>35</v>
      </c>
      <c r="B59" s="1" t="s">
        <v>37</v>
      </c>
      <c r="C59" s="1" t="s">
        <v>4</v>
      </c>
      <c r="D59" s="1"/>
      <c r="E59" s="54" t="s">
        <v>5</v>
      </c>
      <c r="F59" s="18">
        <f>F60</f>
        <v>3453.9</v>
      </c>
      <c r="G59" s="18">
        <f t="shared" si="20"/>
        <v>3280.2</v>
      </c>
      <c r="H59" s="18">
        <f t="shared" si="20"/>
        <v>3280.2</v>
      </c>
    </row>
    <row r="60" spans="1:11" ht="31.5" outlineLevel="3" x14ac:dyDescent="0.2">
      <c r="A60" s="1" t="s">
        <v>35</v>
      </c>
      <c r="B60" s="1" t="s">
        <v>37</v>
      </c>
      <c r="C60" s="1" t="s">
        <v>39</v>
      </c>
      <c r="D60" s="1"/>
      <c r="E60" s="54" t="s">
        <v>567</v>
      </c>
      <c r="F60" s="18">
        <f t="shared" ref="F60:H60" si="21">F61</f>
        <v>3453.9</v>
      </c>
      <c r="G60" s="18">
        <f t="shared" si="21"/>
        <v>3280.2</v>
      </c>
      <c r="H60" s="18">
        <f t="shared" si="21"/>
        <v>3280.2</v>
      </c>
    </row>
    <row r="61" spans="1:11" ht="47.25" outlineLevel="7" x14ac:dyDescent="0.2">
      <c r="A61" s="2" t="s">
        <v>35</v>
      </c>
      <c r="B61" s="2" t="s">
        <v>37</v>
      </c>
      <c r="C61" s="2" t="s">
        <v>39</v>
      </c>
      <c r="D61" s="2" t="s">
        <v>8</v>
      </c>
      <c r="E61" s="55" t="s">
        <v>9</v>
      </c>
      <c r="F61" s="19">
        <v>3453.9</v>
      </c>
      <c r="G61" s="19">
        <v>3280.2</v>
      </c>
      <c r="H61" s="19">
        <v>3280.2</v>
      </c>
    </row>
    <row r="62" spans="1:11" ht="47.25" outlineLevel="1" x14ac:dyDescent="0.2">
      <c r="A62" s="1" t="s">
        <v>35</v>
      </c>
      <c r="B62" s="1" t="s">
        <v>40</v>
      </c>
      <c r="C62" s="1"/>
      <c r="D62" s="1"/>
      <c r="E62" s="54" t="s">
        <v>41</v>
      </c>
      <c r="F62" s="18">
        <f>F63+F70</f>
        <v>108748.79999999999</v>
      </c>
      <c r="G62" s="18">
        <f t="shared" ref="G62:H62" si="22">G63+G70</f>
        <v>102821.2</v>
      </c>
      <c r="H62" s="18">
        <f t="shared" si="22"/>
        <v>102807.2</v>
      </c>
    </row>
    <row r="63" spans="1:11" ht="31.5" outlineLevel="2" x14ac:dyDescent="0.2">
      <c r="A63" s="1" t="s">
        <v>35</v>
      </c>
      <c r="B63" s="1" t="s">
        <v>40</v>
      </c>
      <c r="C63" s="1" t="s">
        <v>42</v>
      </c>
      <c r="D63" s="1"/>
      <c r="E63" s="54" t="s">
        <v>43</v>
      </c>
      <c r="F63" s="18">
        <f t="shared" ref="F63:H64" si="23">F64</f>
        <v>339.3</v>
      </c>
      <c r="G63" s="18">
        <f t="shared" si="23"/>
        <v>285.5</v>
      </c>
      <c r="H63" s="18">
        <f t="shared" si="23"/>
        <v>271.5</v>
      </c>
    </row>
    <row r="64" spans="1:11" ht="47.25" outlineLevel="3" x14ac:dyDescent="0.2">
      <c r="A64" s="1" t="s">
        <v>35</v>
      </c>
      <c r="B64" s="1" t="s">
        <v>40</v>
      </c>
      <c r="C64" s="1" t="s">
        <v>44</v>
      </c>
      <c r="D64" s="1"/>
      <c r="E64" s="54" t="s">
        <v>45</v>
      </c>
      <c r="F64" s="18">
        <f t="shared" si="23"/>
        <v>339.3</v>
      </c>
      <c r="G64" s="18">
        <f t="shared" si="23"/>
        <v>285.5</v>
      </c>
      <c r="H64" s="18">
        <f t="shared" si="23"/>
        <v>271.5</v>
      </c>
    </row>
    <row r="65" spans="1:8" ht="31.5" outlineLevel="4" x14ac:dyDescent="0.2">
      <c r="A65" s="1" t="s">
        <v>35</v>
      </c>
      <c r="B65" s="1" t="s">
        <v>40</v>
      </c>
      <c r="C65" s="1" t="s">
        <v>46</v>
      </c>
      <c r="D65" s="1"/>
      <c r="E65" s="54" t="s">
        <v>47</v>
      </c>
      <c r="F65" s="18">
        <f>F66+F68</f>
        <v>339.3</v>
      </c>
      <c r="G65" s="18">
        <f t="shared" ref="G65:H65" si="24">G66+G68</f>
        <v>285.5</v>
      </c>
      <c r="H65" s="18">
        <f t="shared" si="24"/>
        <v>271.5</v>
      </c>
    </row>
    <row r="66" spans="1:8" s="27" customFormat="1" ht="63" outlineLevel="5" x14ac:dyDescent="0.2">
      <c r="A66" s="25" t="s">
        <v>35</v>
      </c>
      <c r="B66" s="25" t="s">
        <v>40</v>
      </c>
      <c r="C66" s="25" t="s">
        <v>48</v>
      </c>
      <c r="D66" s="25"/>
      <c r="E66" s="56" t="s">
        <v>49</v>
      </c>
      <c r="F66" s="26">
        <f t="shared" ref="F66:H71" si="25">F67</f>
        <v>264</v>
      </c>
      <c r="G66" s="26">
        <f t="shared" si="25"/>
        <v>271.5</v>
      </c>
      <c r="H66" s="26">
        <f t="shared" si="25"/>
        <v>271.5</v>
      </c>
    </row>
    <row r="67" spans="1:8" s="27" customFormat="1" ht="47.25" outlineLevel="7" x14ac:dyDescent="0.2">
      <c r="A67" s="28" t="s">
        <v>35</v>
      </c>
      <c r="B67" s="28" t="s">
        <v>40</v>
      </c>
      <c r="C67" s="28" t="s">
        <v>48</v>
      </c>
      <c r="D67" s="28" t="s">
        <v>8</v>
      </c>
      <c r="E67" s="57" t="s">
        <v>9</v>
      </c>
      <c r="F67" s="29">
        <v>264</v>
      </c>
      <c r="G67" s="29">
        <v>271.5</v>
      </c>
      <c r="H67" s="29">
        <v>271.5</v>
      </c>
    </row>
    <row r="68" spans="1:8" s="27" customFormat="1" ht="47.25" outlineLevel="5" x14ac:dyDescent="0.2">
      <c r="A68" s="25" t="s">
        <v>35</v>
      </c>
      <c r="B68" s="25" t="s">
        <v>40</v>
      </c>
      <c r="C68" s="25" t="s">
        <v>50</v>
      </c>
      <c r="D68" s="25"/>
      <c r="E68" s="56" t="s">
        <v>51</v>
      </c>
      <c r="F68" s="26">
        <f t="shared" si="25"/>
        <v>75.3</v>
      </c>
      <c r="G68" s="26">
        <f t="shared" si="25"/>
        <v>14</v>
      </c>
      <c r="H68" s="26">
        <f t="shared" si="25"/>
        <v>0</v>
      </c>
    </row>
    <row r="69" spans="1:8" s="27" customFormat="1" ht="47.25" outlineLevel="7" x14ac:dyDescent="0.2">
      <c r="A69" s="28" t="s">
        <v>35</v>
      </c>
      <c r="B69" s="28" t="s">
        <v>40</v>
      </c>
      <c r="C69" s="28" t="s">
        <v>50</v>
      </c>
      <c r="D69" s="28" t="s">
        <v>8</v>
      </c>
      <c r="E69" s="57" t="s">
        <v>9</v>
      </c>
      <c r="F69" s="30">
        <v>75.3</v>
      </c>
      <c r="G69" s="30">
        <v>14</v>
      </c>
      <c r="H69" s="30"/>
    </row>
    <row r="70" spans="1:8" ht="31.5" outlineLevel="2" x14ac:dyDescent="0.2">
      <c r="A70" s="1" t="s">
        <v>35</v>
      </c>
      <c r="B70" s="1" t="s">
        <v>40</v>
      </c>
      <c r="C70" s="1" t="s">
        <v>52</v>
      </c>
      <c r="D70" s="1"/>
      <c r="E70" s="54" t="s">
        <v>53</v>
      </c>
      <c r="F70" s="18">
        <f t="shared" si="25"/>
        <v>108409.49999999999</v>
      </c>
      <c r="G70" s="18">
        <f t="shared" si="25"/>
        <v>102535.7</v>
      </c>
      <c r="H70" s="18">
        <f t="shared" si="25"/>
        <v>102535.7</v>
      </c>
    </row>
    <row r="71" spans="1:8" ht="47.25" outlineLevel="3" x14ac:dyDescent="0.2">
      <c r="A71" s="1" t="s">
        <v>35</v>
      </c>
      <c r="B71" s="1" t="s">
        <v>40</v>
      </c>
      <c r="C71" s="1" t="s">
        <v>54</v>
      </c>
      <c r="D71" s="1"/>
      <c r="E71" s="54" t="s">
        <v>55</v>
      </c>
      <c r="F71" s="18">
        <f t="shared" si="25"/>
        <v>108409.49999999999</v>
      </c>
      <c r="G71" s="18">
        <f t="shared" si="25"/>
        <v>102535.7</v>
      </c>
      <c r="H71" s="18">
        <f t="shared" si="25"/>
        <v>102535.7</v>
      </c>
    </row>
    <row r="72" spans="1:8" ht="31.5" outlineLevel="4" x14ac:dyDescent="0.2">
      <c r="A72" s="1" t="s">
        <v>35</v>
      </c>
      <c r="B72" s="1" t="s">
        <v>40</v>
      </c>
      <c r="C72" s="1" t="s">
        <v>56</v>
      </c>
      <c r="D72" s="1"/>
      <c r="E72" s="54" t="s">
        <v>57</v>
      </c>
      <c r="F72" s="18">
        <f>F73+F77+F79+F81+F83+F86+F89</f>
        <v>108409.49999999999</v>
      </c>
      <c r="G72" s="18">
        <f t="shared" ref="G72:H72" si="26">G73+G77+G79+G81+G83+G86+G89</f>
        <v>102535.7</v>
      </c>
      <c r="H72" s="18">
        <f t="shared" si="26"/>
        <v>102535.7</v>
      </c>
    </row>
    <row r="73" spans="1:8" ht="15.75" outlineLevel="5" x14ac:dyDescent="0.2">
      <c r="A73" s="1" t="s">
        <v>35</v>
      </c>
      <c r="B73" s="1" t="s">
        <v>40</v>
      </c>
      <c r="C73" s="1" t="s">
        <v>58</v>
      </c>
      <c r="D73" s="1"/>
      <c r="E73" s="54" t="s">
        <v>59</v>
      </c>
      <c r="F73" s="18">
        <f>F74+F75+F76</f>
        <v>102638.2</v>
      </c>
      <c r="G73" s="18">
        <f t="shared" ref="G73:H73" si="27">G74+G75+G76</f>
        <v>96622.8</v>
      </c>
      <c r="H73" s="18">
        <f t="shared" si="27"/>
        <v>96622.8</v>
      </c>
    </row>
    <row r="74" spans="1:8" ht="47.25" outlineLevel="7" x14ac:dyDescent="0.2">
      <c r="A74" s="2" t="s">
        <v>35</v>
      </c>
      <c r="B74" s="2" t="s">
        <v>40</v>
      </c>
      <c r="C74" s="2" t="s">
        <v>58</v>
      </c>
      <c r="D74" s="2" t="s">
        <v>8</v>
      </c>
      <c r="E74" s="55" t="s">
        <v>9</v>
      </c>
      <c r="F74" s="19">
        <v>93787.7</v>
      </c>
      <c r="G74" s="19">
        <v>87772.2</v>
      </c>
      <c r="H74" s="19">
        <v>87772.2</v>
      </c>
    </row>
    <row r="75" spans="1:8" ht="31.5" outlineLevel="7" x14ac:dyDescent="0.2">
      <c r="A75" s="2" t="s">
        <v>35</v>
      </c>
      <c r="B75" s="2" t="s">
        <v>40</v>
      </c>
      <c r="C75" s="2" t="s">
        <v>58</v>
      </c>
      <c r="D75" s="2" t="s">
        <v>11</v>
      </c>
      <c r="E75" s="55" t="s">
        <v>12</v>
      </c>
      <c r="F75" s="19">
        <v>8699.9</v>
      </c>
      <c r="G75" s="19">
        <v>8700</v>
      </c>
      <c r="H75" s="19">
        <v>8700</v>
      </c>
    </row>
    <row r="76" spans="1:8" ht="15.75" outlineLevel="7" x14ac:dyDescent="0.2">
      <c r="A76" s="2" t="s">
        <v>35</v>
      </c>
      <c r="B76" s="2" t="s">
        <v>40</v>
      </c>
      <c r="C76" s="2" t="s">
        <v>58</v>
      </c>
      <c r="D76" s="2" t="s">
        <v>27</v>
      </c>
      <c r="E76" s="55" t="s">
        <v>28</v>
      </c>
      <c r="F76" s="19">
        <v>150.6</v>
      </c>
      <c r="G76" s="19">
        <v>150.6</v>
      </c>
      <c r="H76" s="19">
        <v>150.6</v>
      </c>
    </row>
    <row r="77" spans="1:8" ht="31.5" outlineLevel="5" x14ac:dyDescent="0.2">
      <c r="A77" s="1" t="s">
        <v>35</v>
      </c>
      <c r="B77" s="1" t="s">
        <v>40</v>
      </c>
      <c r="C77" s="1" t="s">
        <v>60</v>
      </c>
      <c r="D77" s="1"/>
      <c r="E77" s="54" t="s">
        <v>14</v>
      </c>
      <c r="F77" s="18">
        <f t="shared" ref="F77:H77" si="28">F78</f>
        <v>600</v>
      </c>
      <c r="G77" s="18">
        <f t="shared" si="28"/>
        <v>600</v>
      </c>
      <c r="H77" s="18">
        <f t="shared" si="28"/>
        <v>600</v>
      </c>
    </row>
    <row r="78" spans="1:8" ht="31.5" outlineLevel="7" x14ac:dyDescent="0.2">
      <c r="A78" s="2" t="s">
        <v>35</v>
      </c>
      <c r="B78" s="2" t="s">
        <v>40</v>
      </c>
      <c r="C78" s="2" t="s">
        <v>60</v>
      </c>
      <c r="D78" s="2" t="s">
        <v>11</v>
      </c>
      <c r="E78" s="55" t="s">
        <v>12</v>
      </c>
      <c r="F78" s="19">
        <v>600</v>
      </c>
      <c r="G78" s="19">
        <v>600</v>
      </c>
      <c r="H78" s="19">
        <v>600</v>
      </c>
    </row>
    <row r="79" spans="1:8" s="27" customFormat="1" ht="47.25" outlineLevel="5" x14ac:dyDescent="0.2">
      <c r="A79" s="25" t="s">
        <v>35</v>
      </c>
      <c r="B79" s="25" t="s">
        <v>40</v>
      </c>
      <c r="C79" s="25" t="s">
        <v>61</v>
      </c>
      <c r="D79" s="25"/>
      <c r="E79" s="56" t="s">
        <v>610</v>
      </c>
      <c r="F79" s="26">
        <f t="shared" ref="F79:H79" si="29">F80</f>
        <v>16.5</v>
      </c>
      <c r="G79" s="26">
        <f t="shared" si="29"/>
        <v>17</v>
      </c>
      <c r="H79" s="26">
        <f t="shared" si="29"/>
        <v>17</v>
      </c>
    </row>
    <row r="80" spans="1:8" s="27" customFormat="1" ht="47.25" outlineLevel="7" x14ac:dyDescent="0.2">
      <c r="A80" s="28" t="s">
        <v>35</v>
      </c>
      <c r="B80" s="28" t="s">
        <v>40</v>
      </c>
      <c r="C80" s="28" t="s">
        <v>61</v>
      </c>
      <c r="D80" s="28" t="s">
        <v>8</v>
      </c>
      <c r="E80" s="57" t="s">
        <v>9</v>
      </c>
      <c r="F80" s="29">
        <v>16.5</v>
      </c>
      <c r="G80" s="29">
        <v>17</v>
      </c>
      <c r="H80" s="29">
        <v>17</v>
      </c>
    </row>
    <row r="81" spans="1:9" s="27" customFormat="1" ht="21" customHeight="1" outlineLevel="5" x14ac:dyDescent="0.2">
      <c r="A81" s="25" t="s">
        <v>35</v>
      </c>
      <c r="B81" s="25" t="s">
        <v>40</v>
      </c>
      <c r="C81" s="25" t="s">
        <v>62</v>
      </c>
      <c r="D81" s="25"/>
      <c r="E81" s="56" t="s">
        <v>63</v>
      </c>
      <c r="F81" s="26">
        <f t="shared" ref="F81:H81" si="30">F82</f>
        <v>68.400000000000006</v>
      </c>
      <c r="G81" s="26">
        <f t="shared" si="30"/>
        <v>68.400000000000006</v>
      </c>
      <c r="H81" s="26">
        <f t="shared" si="30"/>
        <v>68.400000000000006</v>
      </c>
    </row>
    <row r="82" spans="1:9" s="27" customFormat="1" ht="31.5" outlineLevel="7" x14ac:dyDescent="0.2">
      <c r="A82" s="28" t="s">
        <v>35</v>
      </c>
      <c r="B82" s="28" t="s">
        <v>40</v>
      </c>
      <c r="C82" s="28" t="s">
        <v>62</v>
      </c>
      <c r="D82" s="28" t="s">
        <v>11</v>
      </c>
      <c r="E82" s="57" t="s">
        <v>12</v>
      </c>
      <c r="F82" s="29">
        <v>68.400000000000006</v>
      </c>
      <c r="G82" s="29">
        <v>68.400000000000006</v>
      </c>
      <c r="H82" s="29">
        <v>68.400000000000006</v>
      </c>
    </row>
    <row r="83" spans="1:9" s="27" customFormat="1" ht="31.5" outlineLevel="5" x14ac:dyDescent="0.2">
      <c r="A83" s="25" t="s">
        <v>35</v>
      </c>
      <c r="B83" s="25" t="s">
        <v>40</v>
      </c>
      <c r="C83" s="25" t="s">
        <v>64</v>
      </c>
      <c r="D83" s="25"/>
      <c r="E83" s="56" t="s">
        <v>65</v>
      </c>
      <c r="F83" s="26">
        <f>F84+F85</f>
        <v>175.7</v>
      </c>
      <c r="G83" s="26">
        <f t="shared" ref="G83" si="31">G84+G85</f>
        <v>180.7</v>
      </c>
      <c r="H83" s="26">
        <f t="shared" ref="H83" si="32">H84+H85</f>
        <v>180.7</v>
      </c>
    </row>
    <row r="84" spans="1:9" s="27" customFormat="1" ht="47.25" outlineLevel="7" x14ac:dyDescent="0.2">
      <c r="A84" s="28" t="s">
        <v>35</v>
      </c>
      <c r="B84" s="28" t="s">
        <v>40</v>
      </c>
      <c r="C84" s="28" t="s">
        <v>64</v>
      </c>
      <c r="D84" s="28" t="s">
        <v>8</v>
      </c>
      <c r="E84" s="57" t="s">
        <v>9</v>
      </c>
      <c r="F84" s="29">
        <v>115.7</v>
      </c>
      <c r="G84" s="29">
        <v>120.7</v>
      </c>
      <c r="H84" s="29">
        <v>120.7</v>
      </c>
    </row>
    <row r="85" spans="1:9" s="27" customFormat="1" ht="31.5" outlineLevel="7" x14ac:dyDescent="0.2">
      <c r="A85" s="28" t="s">
        <v>35</v>
      </c>
      <c r="B85" s="28" t="s">
        <v>40</v>
      </c>
      <c r="C85" s="28" t="s">
        <v>64</v>
      </c>
      <c r="D85" s="28" t="s">
        <v>11</v>
      </c>
      <c r="E85" s="57" t="s">
        <v>12</v>
      </c>
      <c r="F85" s="30">
        <v>60</v>
      </c>
      <c r="G85" s="30">
        <v>60</v>
      </c>
      <c r="H85" s="30">
        <v>60</v>
      </c>
    </row>
    <row r="86" spans="1:9" s="27" customFormat="1" ht="31.5" outlineLevel="5" x14ac:dyDescent="0.2">
      <c r="A86" s="25" t="s">
        <v>35</v>
      </c>
      <c r="B86" s="25" t="s">
        <v>40</v>
      </c>
      <c r="C86" s="25" t="s">
        <v>66</v>
      </c>
      <c r="D86" s="25"/>
      <c r="E86" s="56" t="s">
        <v>712</v>
      </c>
      <c r="F86" s="26">
        <f>F87+F88</f>
        <v>4910.2</v>
      </c>
      <c r="G86" s="26">
        <f t="shared" ref="G86:H86" si="33">G87+G88</f>
        <v>5046.3</v>
      </c>
      <c r="H86" s="26">
        <f t="shared" si="33"/>
        <v>5046.3</v>
      </c>
      <c r="I86" s="81"/>
    </row>
    <row r="87" spans="1:9" s="27" customFormat="1" ht="47.25" outlineLevel="7" x14ac:dyDescent="0.2">
      <c r="A87" s="28" t="s">
        <v>35</v>
      </c>
      <c r="B87" s="28" t="s">
        <v>40</v>
      </c>
      <c r="C87" s="28" t="s">
        <v>66</v>
      </c>
      <c r="D87" s="28" t="s">
        <v>8</v>
      </c>
      <c r="E87" s="57" t="s">
        <v>9</v>
      </c>
      <c r="F87" s="29">
        <v>4774.2</v>
      </c>
      <c r="G87" s="29">
        <v>4910.3</v>
      </c>
      <c r="H87" s="29">
        <v>4910.3</v>
      </c>
    </row>
    <row r="88" spans="1:9" s="27" customFormat="1" ht="31.5" outlineLevel="7" x14ac:dyDescent="0.2">
      <c r="A88" s="28" t="s">
        <v>35</v>
      </c>
      <c r="B88" s="28" t="s">
        <v>40</v>
      </c>
      <c r="C88" s="28" t="s">
        <v>66</v>
      </c>
      <c r="D88" s="28" t="s">
        <v>11</v>
      </c>
      <c r="E88" s="57" t="s">
        <v>12</v>
      </c>
      <c r="F88" s="30">
        <v>136</v>
      </c>
      <c r="G88" s="30">
        <v>136</v>
      </c>
      <c r="H88" s="30">
        <v>136</v>
      </c>
    </row>
    <row r="89" spans="1:9" s="27" customFormat="1" ht="63" outlineLevel="5" x14ac:dyDescent="0.2">
      <c r="A89" s="25" t="s">
        <v>35</v>
      </c>
      <c r="B89" s="25" t="s">
        <v>40</v>
      </c>
      <c r="C89" s="25" t="s">
        <v>67</v>
      </c>
      <c r="D89" s="25"/>
      <c r="E89" s="56" t="s">
        <v>68</v>
      </c>
      <c r="F89" s="26">
        <f t="shared" ref="F89:H89" si="34">F90</f>
        <v>0.5</v>
      </c>
      <c r="G89" s="26">
        <f t="shared" si="34"/>
        <v>0.5</v>
      </c>
      <c r="H89" s="26">
        <f t="shared" si="34"/>
        <v>0.5</v>
      </c>
    </row>
    <row r="90" spans="1:9" s="27" customFormat="1" ht="47.25" outlineLevel="7" x14ac:dyDescent="0.2">
      <c r="A90" s="28" t="s">
        <v>35</v>
      </c>
      <c r="B90" s="28" t="s">
        <v>40</v>
      </c>
      <c r="C90" s="28" t="s">
        <v>67</v>
      </c>
      <c r="D90" s="28" t="s">
        <v>8</v>
      </c>
      <c r="E90" s="57" t="s">
        <v>9</v>
      </c>
      <c r="F90" s="29">
        <v>0.5</v>
      </c>
      <c r="G90" s="29">
        <v>0.5</v>
      </c>
      <c r="H90" s="29">
        <v>0.5</v>
      </c>
    </row>
    <row r="91" spans="1:9" ht="15.75" outlineLevel="1" x14ac:dyDescent="0.2">
      <c r="A91" s="1" t="s">
        <v>35</v>
      </c>
      <c r="B91" s="1" t="s">
        <v>69</v>
      </c>
      <c r="C91" s="1"/>
      <c r="D91" s="1"/>
      <c r="E91" s="54" t="s">
        <v>70</v>
      </c>
      <c r="F91" s="18">
        <f t="shared" ref="F91:H95" si="35">F92</f>
        <v>324.5</v>
      </c>
      <c r="G91" s="18">
        <f t="shared" si="35"/>
        <v>12.7</v>
      </c>
      <c r="H91" s="18">
        <f t="shared" si="35"/>
        <v>12.7</v>
      </c>
    </row>
    <row r="92" spans="1:9" ht="31.5" outlineLevel="2" x14ac:dyDescent="0.2">
      <c r="A92" s="1" t="s">
        <v>35</v>
      </c>
      <c r="B92" s="1" t="s">
        <v>69</v>
      </c>
      <c r="C92" s="1" t="s">
        <v>52</v>
      </c>
      <c r="D92" s="1"/>
      <c r="E92" s="54" t="s">
        <v>53</v>
      </c>
      <c r="F92" s="18">
        <f t="shared" si="35"/>
        <v>324.5</v>
      </c>
      <c r="G92" s="18">
        <f t="shared" si="35"/>
        <v>12.7</v>
      </c>
      <c r="H92" s="18">
        <f t="shared" si="35"/>
        <v>12.7</v>
      </c>
    </row>
    <row r="93" spans="1:9" ht="47.25" outlineLevel="3" x14ac:dyDescent="0.2">
      <c r="A93" s="1" t="s">
        <v>35</v>
      </c>
      <c r="B93" s="1" t="s">
        <v>69</v>
      </c>
      <c r="C93" s="1" t="s">
        <v>54</v>
      </c>
      <c r="D93" s="1"/>
      <c r="E93" s="54" t="s">
        <v>55</v>
      </c>
      <c r="F93" s="18">
        <f t="shared" si="35"/>
        <v>324.5</v>
      </c>
      <c r="G93" s="18">
        <f t="shared" si="35"/>
        <v>12.7</v>
      </c>
      <c r="H93" s="18">
        <f t="shared" si="35"/>
        <v>12.7</v>
      </c>
    </row>
    <row r="94" spans="1:9" ht="31.5" outlineLevel="4" x14ac:dyDescent="0.2">
      <c r="A94" s="1" t="s">
        <v>35</v>
      </c>
      <c r="B94" s="1" t="s">
        <v>69</v>
      </c>
      <c r="C94" s="1" t="s">
        <v>56</v>
      </c>
      <c r="D94" s="1"/>
      <c r="E94" s="54" t="s">
        <v>57</v>
      </c>
      <c r="F94" s="18">
        <f t="shared" si="35"/>
        <v>324.5</v>
      </c>
      <c r="G94" s="18">
        <f t="shared" si="35"/>
        <v>12.7</v>
      </c>
      <c r="H94" s="18">
        <f t="shared" si="35"/>
        <v>12.7</v>
      </c>
    </row>
    <row r="95" spans="1:9" s="27" customFormat="1" ht="47.25" outlineLevel="5" x14ac:dyDescent="0.2">
      <c r="A95" s="25" t="s">
        <v>35</v>
      </c>
      <c r="B95" s="25" t="s">
        <v>69</v>
      </c>
      <c r="C95" s="25" t="s">
        <v>71</v>
      </c>
      <c r="D95" s="25"/>
      <c r="E95" s="56" t="s">
        <v>72</v>
      </c>
      <c r="F95" s="26">
        <f t="shared" si="35"/>
        <v>324.5</v>
      </c>
      <c r="G95" s="26">
        <f t="shared" si="35"/>
        <v>12.7</v>
      </c>
      <c r="H95" s="26">
        <f t="shared" si="35"/>
        <v>12.7</v>
      </c>
    </row>
    <row r="96" spans="1:9" s="27" customFormat="1" ht="31.5" outlineLevel="7" x14ac:dyDescent="0.2">
      <c r="A96" s="28" t="s">
        <v>35</v>
      </c>
      <c r="B96" s="28" t="s">
        <v>69</v>
      </c>
      <c r="C96" s="28" t="s">
        <v>71</v>
      </c>
      <c r="D96" s="28" t="s">
        <v>11</v>
      </c>
      <c r="E96" s="57" t="s">
        <v>12</v>
      </c>
      <c r="F96" s="29">
        <v>324.5</v>
      </c>
      <c r="G96" s="29">
        <v>12.7</v>
      </c>
      <c r="H96" s="29">
        <v>12.7</v>
      </c>
    </row>
    <row r="97" spans="1:8" ht="15.75" outlineLevel="1" x14ac:dyDescent="0.2">
      <c r="A97" s="1" t="s">
        <v>35</v>
      </c>
      <c r="B97" s="1" t="s">
        <v>73</v>
      </c>
      <c r="C97" s="1"/>
      <c r="D97" s="1"/>
      <c r="E97" s="54" t="s">
        <v>74</v>
      </c>
      <c r="F97" s="18">
        <f t="shared" ref="F97:H99" si="36">F98</f>
        <v>5000</v>
      </c>
      <c r="G97" s="18">
        <f t="shared" si="36"/>
        <v>5000</v>
      </c>
      <c r="H97" s="18">
        <f t="shared" si="36"/>
        <v>5000</v>
      </c>
    </row>
    <row r="98" spans="1:8" ht="31.5" outlineLevel="2" x14ac:dyDescent="0.2">
      <c r="A98" s="1" t="s">
        <v>35</v>
      </c>
      <c r="B98" s="1" t="s">
        <v>73</v>
      </c>
      <c r="C98" s="1" t="s">
        <v>17</v>
      </c>
      <c r="D98" s="1"/>
      <c r="E98" s="54" t="s">
        <v>18</v>
      </c>
      <c r="F98" s="18">
        <f t="shared" si="36"/>
        <v>5000</v>
      </c>
      <c r="G98" s="18">
        <f t="shared" si="36"/>
        <v>5000</v>
      </c>
      <c r="H98" s="18">
        <f t="shared" si="36"/>
        <v>5000</v>
      </c>
    </row>
    <row r="99" spans="1:8" ht="15.75" outlineLevel="3" x14ac:dyDescent="0.2">
      <c r="A99" s="1" t="s">
        <v>35</v>
      </c>
      <c r="B99" s="1" t="s">
        <v>73</v>
      </c>
      <c r="C99" s="1" t="s">
        <v>75</v>
      </c>
      <c r="D99" s="1"/>
      <c r="E99" s="54" t="s">
        <v>580</v>
      </c>
      <c r="F99" s="18">
        <f t="shared" si="36"/>
        <v>5000</v>
      </c>
      <c r="G99" s="18">
        <f t="shared" si="36"/>
        <v>5000</v>
      </c>
      <c r="H99" s="18">
        <f t="shared" si="36"/>
        <v>5000</v>
      </c>
    </row>
    <row r="100" spans="1:8" ht="15.75" outlineLevel="7" x14ac:dyDescent="0.2">
      <c r="A100" s="2" t="s">
        <v>35</v>
      </c>
      <c r="B100" s="2" t="s">
        <v>73</v>
      </c>
      <c r="C100" s="2" t="s">
        <v>75</v>
      </c>
      <c r="D100" s="2" t="s">
        <v>27</v>
      </c>
      <c r="E100" s="55" t="s">
        <v>28</v>
      </c>
      <c r="F100" s="19">
        <v>5000</v>
      </c>
      <c r="G100" s="19">
        <v>5000</v>
      </c>
      <c r="H100" s="19">
        <v>5000</v>
      </c>
    </row>
    <row r="101" spans="1:8" ht="15.75" outlineLevel="1" x14ac:dyDescent="0.2">
      <c r="A101" s="1" t="s">
        <v>35</v>
      </c>
      <c r="B101" s="1" t="s">
        <v>15</v>
      </c>
      <c r="C101" s="1"/>
      <c r="D101" s="1"/>
      <c r="E101" s="54" t="s">
        <v>16</v>
      </c>
      <c r="F101" s="18">
        <f>F102+F107+F117+F143</f>
        <v>132784.12625000003</v>
      </c>
      <c r="G101" s="18">
        <f t="shared" ref="G101:H101" si="37">G102+G107+G117+G143</f>
        <v>183803.25</v>
      </c>
      <c r="H101" s="18">
        <f t="shared" si="37"/>
        <v>180591.9</v>
      </c>
    </row>
    <row r="102" spans="1:8" ht="47.25" outlineLevel="2" x14ac:dyDescent="0.2">
      <c r="A102" s="1" t="s">
        <v>35</v>
      </c>
      <c r="B102" s="1" t="s">
        <v>15</v>
      </c>
      <c r="C102" s="1" t="s">
        <v>76</v>
      </c>
      <c r="D102" s="1"/>
      <c r="E102" s="54" t="s">
        <v>77</v>
      </c>
      <c r="F102" s="18">
        <f t="shared" ref="F102:H105" si="38">F103</f>
        <v>442.5</v>
      </c>
      <c r="G102" s="18">
        <f t="shared" si="38"/>
        <v>442.5</v>
      </c>
      <c r="H102" s="18">
        <f t="shared" si="38"/>
        <v>442.5</v>
      </c>
    </row>
    <row r="103" spans="1:8" ht="31.5" outlineLevel="3" x14ac:dyDescent="0.2">
      <c r="A103" s="1" t="s">
        <v>35</v>
      </c>
      <c r="B103" s="1" t="s">
        <v>15</v>
      </c>
      <c r="C103" s="1" t="s">
        <v>78</v>
      </c>
      <c r="D103" s="1"/>
      <c r="E103" s="54" t="s">
        <v>79</v>
      </c>
      <c r="F103" s="18">
        <f t="shared" si="38"/>
        <v>442.5</v>
      </c>
      <c r="G103" s="18">
        <f t="shared" si="38"/>
        <v>442.5</v>
      </c>
      <c r="H103" s="18">
        <f t="shared" si="38"/>
        <v>442.5</v>
      </c>
    </row>
    <row r="104" spans="1:8" ht="47.25" outlineLevel="4" x14ac:dyDescent="0.2">
      <c r="A104" s="1" t="s">
        <v>35</v>
      </c>
      <c r="B104" s="1" t="s">
        <v>15</v>
      </c>
      <c r="C104" s="1" t="s">
        <v>80</v>
      </c>
      <c r="D104" s="1"/>
      <c r="E104" s="54" t="s">
        <v>81</v>
      </c>
      <c r="F104" s="18">
        <f t="shared" si="38"/>
        <v>442.5</v>
      </c>
      <c r="G104" s="18">
        <f t="shared" si="38"/>
        <v>442.5</v>
      </c>
      <c r="H104" s="18">
        <f t="shared" si="38"/>
        <v>442.5</v>
      </c>
    </row>
    <row r="105" spans="1:8" ht="15.75" outlineLevel="5" x14ac:dyDescent="0.2">
      <c r="A105" s="1" t="s">
        <v>35</v>
      </c>
      <c r="B105" s="1" t="s">
        <v>15</v>
      </c>
      <c r="C105" s="1" t="s">
        <v>82</v>
      </c>
      <c r="D105" s="1"/>
      <c r="E105" s="54" t="s">
        <v>83</v>
      </c>
      <c r="F105" s="18">
        <f t="shared" si="38"/>
        <v>442.5</v>
      </c>
      <c r="G105" s="18">
        <f t="shared" si="38"/>
        <v>442.5</v>
      </c>
      <c r="H105" s="18">
        <f t="shared" si="38"/>
        <v>442.5</v>
      </c>
    </row>
    <row r="106" spans="1:8" ht="31.5" outlineLevel="7" x14ac:dyDescent="0.2">
      <c r="A106" s="2" t="s">
        <v>35</v>
      </c>
      <c r="B106" s="2" t="s">
        <v>15</v>
      </c>
      <c r="C106" s="2" t="s">
        <v>82</v>
      </c>
      <c r="D106" s="2" t="s">
        <v>11</v>
      </c>
      <c r="E106" s="55" t="s">
        <v>12</v>
      </c>
      <c r="F106" s="19">
        <v>442.5</v>
      </c>
      <c r="G106" s="19">
        <v>442.5</v>
      </c>
      <c r="H106" s="19">
        <v>442.5</v>
      </c>
    </row>
    <row r="107" spans="1:8" ht="31.5" outlineLevel="2" x14ac:dyDescent="0.2">
      <c r="A107" s="1" t="s">
        <v>35</v>
      </c>
      <c r="B107" s="1" t="s">
        <v>15</v>
      </c>
      <c r="C107" s="1" t="s">
        <v>84</v>
      </c>
      <c r="D107" s="1"/>
      <c r="E107" s="54" t="s">
        <v>85</v>
      </c>
      <c r="F107" s="18">
        <f>F108+F113</f>
        <v>2699.8009999999999</v>
      </c>
      <c r="G107" s="18">
        <f t="shared" ref="G107:H107" si="39">G108+G113</f>
        <v>2295.6999999999998</v>
      </c>
      <c r="H107" s="18">
        <f t="shared" si="39"/>
        <v>2295.6999999999998</v>
      </c>
    </row>
    <row r="108" spans="1:8" ht="31.5" outlineLevel="3" x14ac:dyDescent="0.2">
      <c r="A108" s="1" t="s">
        <v>35</v>
      </c>
      <c r="B108" s="1" t="s">
        <v>15</v>
      </c>
      <c r="C108" s="1" t="s">
        <v>86</v>
      </c>
      <c r="D108" s="1"/>
      <c r="E108" s="54" t="s">
        <v>87</v>
      </c>
      <c r="F108" s="18">
        <f t="shared" ref="F108:H109" si="40">F109</f>
        <v>2425</v>
      </c>
      <c r="G108" s="18">
        <f t="shared" si="40"/>
        <v>2140</v>
      </c>
      <c r="H108" s="18">
        <f t="shared" si="40"/>
        <v>2140</v>
      </c>
    </row>
    <row r="109" spans="1:8" ht="31.5" outlineLevel="4" x14ac:dyDescent="0.2">
      <c r="A109" s="1" t="s">
        <v>35</v>
      </c>
      <c r="B109" s="1" t="s">
        <v>15</v>
      </c>
      <c r="C109" s="1" t="s">
        <v>88</v>
      </c>
      <c r="D109" s="1"/>
      <c r="E109" s="54" t="s">
        <v>89</v>
      </c>
      <c r="F109" s="18">
        <f t="shared" si="40"/>
        <v>2425</v>
      </c>
      <c r="G109" s="18">
        <f t="shared" si="40"/>
        <v>2140</v>
      </c>
      <c r="H109" s="18">
        <f t="shared" si="40"/>
        <v>2140</v>
      </c>
    </row>
    <row r="110" spans="1:8" ht="31.5" outlineLevel="5" x14ac:dyDescent="0.2">
      <c r="A110" s="1" t="s">
        <v>35</v>
      </c>
      <c r="B110" s="1" t="s">
        <v>15</v>
      </c>
      <c r="C110" s="1" t="s">
        <v>90</v>
      </c>
      <c r="D110" s="1"/>
      <c r="E110" s="54" t="s">
        <v>91</v>
      </c>
      <c r="F110" s="18">
        <f>F111+F112</f>
        <v>2425</v>
      </c>
      <c r="G110" s="18">
        <f t="shared" ref="G110:H110" si="41">G111+G112</f>
        <v>2140</v>
      </c>
      <c r="H110" s="18">
        <f t="shared" si="41"/>
        <v>2140</v>
      </c>
    </row>
    <row r="111" spans="1:8" ht="31.5" outlineLevel="7" x14ac:dyDescent="0.2">
      <c r="A111" s="2" t="s">
        <v>35</v>
      </c>
      <c r="B111" s="2" t="s">
        <v>15</v>
      </c>
      <c r="C111" s="2" t="s">
        <v>90</v>
      </c>
      <c r="D111" s="2" t="s">
        <v>11</v>
      </c>
      <c r="E111" s="55" t="s">
        <v>12</v>
      </c>
      <c r="F111" s="19">
        <v>50</v>
      </c>
      <c r="G111" s="19">
        <v>40</v>
      </c>
      <c r="H111" s="19">
        <v>40</v>
      </c>
    </row>
    <row r="112" spans="1:8" ht="31.5" outlineLevel="7" x14ac:dyDescent="0.2">
      <c r="A112" s="2" t="s">
        <v>35</v>
      </c>
      <c r="B112" s="2" t="s">
        <v>15</v>
      </c>
      <c r="C112" s="2" t="s">
        <v>90</v>
      </c>
      <c r="D112" s="2" t="s">
        <v>92</v>
      </c>
      <c r="E112" s="55" t="s">
        <v>93</v>
      </c>
      <c r="F112" s="19">
        <v>2375</v>
      </c>
      <c r="G112" s="19">
        <v>2100</v>
      </c>
      <c r="H112" s="19">
        <v>2100</v>
      </c>
    </row>
    <row r="113" spans="1:9" ht="31.5" outlineLevel="3" x14ac:dyDescent="0.2">
      <c r="A113" s="1" t="s">
        <v>35</v>
      </c>
      <c r="B113" s="1" t="s">
        <v>15</v>
      </c>
      <c r="C113" s="1" t="s">
        <v>94</v>
      </c>
      <c r="D113" s="1"/>
      <c r="E113" s="54" t="s">
        <v>95</v>
      </c>
      <c r="F113" s="18">
        <f t="shared" ref="F113:H115" si="42">F114</f>
        <v>274.80099999999999</v>
      </c>
      <c r="G113" s="18">
        <f t="shared" si="42"/>
        <v>155.69999999999999</v>
      </c>
      <c r="H113" s="18">
        <f t="shared" si="42"/>
        <v>155.69999999999999</v>
      </c>
    </row>
    <row r="114" spans="1:9" ht="47.25" outlineLevel="4" x14ac:dyDescent="0.2">
      <c r="A114" s="1" t="s">
        <v>35</v>
      </c>
      <c r="B114" s="1" t="s">
        <v>15</v>
      </c>
      <c r="C114" s="1" t="s">
        <v>96</v>
      </c>
      <c r="D114" s="1"/>
      <c r="E114" s="79" t="s">
        <v>97</v>
      </c>
      <c r="F114" s="20">
        <f t="shared" si="42"/>
        <v>274.80099999999999</v>
      </c>
      <c r="G114" s="18">
        <f t="shared" si="42"/>
        <v>155.69999999999999</v>
      </c>
      <c r="H114" s="18">
        <f t="shared" si="42"/>
        <v>155.69999999999999</v>
      </c>
    </row>
    <row r="115" spans="1:9" ht="31.5" outlineLevel="5" x14ac:dyDescent="0.2">
      <c r="A115" s="1" t="s">
        <v>35</v>
      </c>
      <c r="B115" s="1" t="s">
        <v>15</v>
      </c>
      <c r="C115" s="1" t="s">
        <v>808</v>
      </c>
      <c r="D115" s="1"/>
      <c r="E115" s="79" t="s">
        <v>809</v>
      </c>
      <c r="F115" s="20">
        <f t="shared" si="42"/>
        <v>274.80099999999999</v>
      </c>
      <c r="G115" s="18">
        <f t="shared" si="42"/>
        <v>155.69999999999999</v>
      </c>
      <c r="H115" s="18">
        <f t="shared" si="42"/>
        <v>155.69999999999999</v>
      </c>
      <c r="I115" s="81"/>
    </row>
    <row r="116" spans="1:9" ht="31.5" outlineLevel="7" x14ac:dyDescent="0.2">
      <c r="A116" s="2" t="s">
        <v>35</v>
      </c>
      <c r="B116" s="2" t="s">
        <v>15</v>
      </c>
      <c r="C116" s="2" t="s">
        <v>808</v>
      </c>
      <c r="D116" s="2" t="s">
        <v>92</v>
      </c>
      <c r="E116" s="61" t="s">
        <v>93</v>
      </c>
      <c r="F116" s="182">
        <v>274.80099999999999</v>
      </c>
      <c r="G116" s="19">
        <v>155.69999999999999</v>
      </c>
      <c r="H116" s="19">
        <v>155.69999999999999</v>
      </c>
    </row>
    <row r="117" spans="1:9" ht="31.5" outlineLevel="2" x14ac:dyDescent="0.2">
      <c r="A117" s="1" t="s">
        <v>35</v>
      </c>
      <c r="B117" s="1" t="s">
        <v>15</v>
      </c>
      <c r="C117" s="1" t="s">
        <v>52</v>
      </c>
      <c r="D117" s="1"/>
      <c r="E117" s="79" t="s">
        <v>53</v>
      </c>
      <c r="F117" s="20">
        <f>F118+F123</f>
        <v>73484.900000000009</v>
      </c>
      <c r="G117" s="18">
        <f t="shared" ref="G117:H117" si="43">G118+G123</f>
        <v>67447.700000000012</v>
      </c>
      <c r="H117" s="18">
        <f t="shared" si="43"/>
        <v>69961.3</v>
      </c>
    </row>
    <row r="118" spans="1:9" ht="31.5" outlineLevel="3" x14ac:dyDescent="0.2">
      <c r="A118" s="1" t="s">
        <v>35</v>
      </c>
      <c r="B118" s="1" t="s">
        <v>15</v>
      </c>
      <c r="C118" s="1" t="s">
        <v>98</v>
      </c>
      <c r="D118" s="1"/>
      <c r="E118" s="79" t="s">
        <v>99</v>
      </c>
      <c r="F118" s="20">
        <f t="shared" ref="F118:H119" si="44">F119</f>
        <v>420.1</v>
      </c>
      <c r="G118" s="18">
        <f t="shared" si="44"/>
        <v>420.1</v>
      </c>
      <c r="H118" s="18">
        <f t="shared" si="44"/>
        <v>420.1</v>
      </c>
    </row>
    <row r="119" spans="1:9" ht="49.5" customHeight="1" outlineLevel="4" x14ac:dyDescent="0.2">
      <c r="A119" s="1" t="s">
        <v>35</v>
      </c>
      <c r="B119" s="1" t="s">
        <v>15</v>
      </c>
      <c r="C119" s="1" t="s">
        <v>100</v>
      </c>
      <c r="D119" s="1"/>
      <c r="E119" s="54" t="s">
        <v>101</v>
      </c>
      <c r="F119" s="18">
        <f t="shared" si="44"/>
        <v>420.1</v>
      </c>
      <c r="G119" s="18">
        <f t="shared" si="44"/>
        <v>420.1</v>
      </c>
      <c r="H119" s="18">
        <f t="shared" si="44"/>
        <v>420.1</v>
      </c>
    </row>
    <row r="120" spans="1:9" ht="19.5" customHeight="1" outlineLevel="5" x14ac:dyDescent="0.2">
      <c r="A120" s="1" t="s">
        <v>35</v>
      </c>
      <c r="B120" s="1" t="s">
        <v>15</v>
      </c>
      <c r="C120" s="1" t="s">
        <v>102</v>
      </c>
      <c r="D120" s="1"/>
      <c r="E120" s="54" t="s">
        <v>103</v>
      </c>
      <c r="F120" s="18">
        <f>F121+F122</f>
        <v>420.1</v>
      </c>
      <c r="G120" s="18">
        <f t="shared" ref="G120:H120" si="45">G121+G122</f>
        <v>420.1</v>
      </c>
      <c r="H120" s="18">
        <f t="shared" si="45"/>
        <v>420.1</v>
      </c>
    </row>
    <row r="121" spans="1:9" ht="47.25" outlineLevel="7" x14ac:dyDescent="0.2">
      <c r="A121" s="2" t="s">
        <v>35</v>
      </c>
      <c r="B121" s="2" t="s">
        <v>15</v>
      </c>
      <c r="C121" s="2" t="s">
        <v>102</v>
      </c>
      <c r="D121" s="2" t="s">
        <v>8</v>
      </c>
      <c r="E121" s="55" t="s">
        <v>9</v>
      </c>
      <c r="F121" s="19">
        <v>156.4</v>
      </c>
      <c r="G121" s="19">
        <v>156.4</v>
      </c>
      <c r="H121" s="19">
        <v>156.4</v>
      </c>
    </row>
    <row r="122" spans="1:9" ht="31.5" outlineLevel="7" x14ac:dyDescent="0.2">
      <c r="A122" s="2" t="s">
        <v>35</v>
      </c>
      <c r="B122" s="2" t="s">
        <v>15</v>
      </c>
      <c r="C122" s="2" t="s">
        <v>102</v>
      </c>
      <c r="D122" s="2" t="s">
        <v>11</v>
      </c>
      <c r="E122" s="55" t="s">
        <v>12</v>
      </c>
      <c r="F122" s="19">
        <v>263.7</v>
      </c>
      <c r="G122" s="19">
        <v>263.7</v>
      </c>
      <c r="H122" s="19">
        <v>263.7</v>
      </c>
    </row>
    <row r="123" spans="1:9" ht="47.25" outlineLevel="3" x14ac:dyDescent="0.2">
      <c r="A123" s="1" t="s">
        <v>35</v>
      </c>
      <c r="B123" s="1" t="s">
        <v>15</v>
      </c>
      <c r="C123" s="1" t="s">
        <v>54</v>
      </c>
      <c r="D123" s="1"/>
      <c r="E123" s="54" t="s">
        <v>55</v>
      </c>
      <c r="F123" s="18">
        <f>F124+F136</f>
        <v>73064.800000000003</v>
      </c>
      <c r="G123" s="18">
        <f t="shared" ref="G123:H123" si="46">G124+G136</f>
        <v>67027.600000000006</v>
      </c>
      <c r="H123" s="18">
        <f t="shared" si="46"/>
        <v>69541.2</v>
      </c>
    </row>
    <row r="124" spans="1:9" ht="31.5" outlineLevel="4" x14ac:dyDescent="0.2">
      <c r="A124" s="1" t="s">
        <v>35</v>
      </c>
      <c r="B124" s="1" t="s">
        <v>15</v>
      </c>
      <c r="C124" s="1" t="s">
        <v>56</v>
      </c>
      <c r="D124" s="1"/>
      <c r="E124" s="54" t="s">
        <v>57</v>
      </c>
      <c r="F124" s="18">
        <f>F125+F127+F129+F131+F133</f>
        <v>18857.2</v>
      </c>
      <c r="G124" s="18">
        <f t="shared" ref="G124:H124" si="47">G125+G127+G129+G131+G133</f>
        <v>18210</v>
      </c>
      <c r="H124" s="18">
        <f t="shared" si="47"/>
        <v>18210</v>
      </c>
    </row>
    <row r="125" spans="1:9" ht="47.25" outlineLevel="5" x14ac:dyDescent="0.2">
      <c r="A125" s="1" t="s">
        <v>35</v>
      </c>
      <c r="B125" s="1" t="s">
        <v>15</v>
      </c>
      <c r="C125" s="1" t="s">
        <v>104</v>
      </c>
      <c r="D125" s="1"/>
      <c r="E125" s="54" t="s">
        <v>20</v>
      </c>
      <c r="F125" s="18">
        <f t="shared" ref="F125:H125" si="48">F126</f>
        <v>4150</v>
      </c>
      <c r="G125" s="18">
        <f t="shared" si="48"/>
        <v>4150</v>
      </c>
      <c r="H125" s="18">
        <f t="shared" si="48"/>
        <v>4150</v>
      </c>
    </row>
    <row r="126" spans="1:9" ht="31.5" outlineLevel="7" x14ac:dyDescent="0.2">
      <c r="A126" s="2" t="s">
        <v>35</v>
      </c>
      <c r="B126" s="2" t="s">
        <v>15</v>
      </c>
      <c r="C126" s="2" t="s">
        <v>104</v>
      </c>
      <c r="D126" s="2" t="s">
        <v>11</v>
      </c>
      <c r="E126" s="55" t="s">
        <v>12</v>
      </c>
      <c r="F126" s="19">
        <v>4150</v>
      </c>
      <c r="G126" s="19">
        <v>4150</v>
      </c>
      <c r="H126" s="19">
        <v>4150</v>
      </c>
    </row>
    <row r="127" spans="1:9" ht="31.5" outlineLevel="5" x14ac:dyDescent="0.2">
      <c r="A127" s="1" t="s">
        <v>35</v>
      </c>
      <c r="B127" s="1" t="s">
        <v>15</v>
      </c>
      <c r="C127" s="1" t="s">
        <v>105</v>
      </c>
      <c r="D127" s="1"/>
      <c r="E127" s="54" t="s">
        <v>106</v>
      </c>
      <c r="F127" s="18">
        <f t="shared" ref="F127:H127" si="49">F128</f>
        <v>6472.9</v>
      </c>
      <c r="G127" s="18">
        <f t="shared" si="49"/>
        <v>5825.7</v>
      </c>
      <c r="H127" s="18">
        <f t="shared" si="49"/>
        <v>5825.7</v>
      </c>
    </row>
    <row r="128" spans="1:9" ht="31.5" outlineLevel="7" x14ac:dyDescent="0.2">
      <c r="A128" s="2" t="s">
        <v>35</v>
      </c>
      <c r="B128" s="2" t="s">
        <v>15</v>
      </c>
      <c r="C128" s="2" t="s">
        <v>105</v>
      </c>
      <c r="D128" s="2" t="s">
        <v>92</v>
      </c>
      <c r="E128" s="55" t="s">
        <v>93</v>
      </c>
      <c r="F128" s="19">
        <v>6472.9</v>
      </c>
      <c r="G128" s="19">
        <v>5825.7</v>
      </c>
      <c r="H128" s="19">
        <v>5825.7</v>
      </c>
    </row>
    <row r="129" spans="1:8" ht="17.25" customHeight="1" outlineLevel="5" x14ac:dyDescent="0.2">
      <c r="A129" s="1" t="s">
        <v>35</v>
      </c>
      <c r="B129" s="1" t="s">
        <v>15</v>
      </c>
      <c r="C129" s="1" t="s">
        <v>107</v>
      </c>
      <c r="D129" s="1"/>
      <c r="E129" s="54" t="s">
        <v>108</v>
      </c>
      <c r="F129" s="18">
        <f t="shared" ref="F129:H129" si="50">F130</f>
        <v>1434.7</v>
      </c>
      <c r="G129" s="18">
        <f t="shared" si="50"/>
        <v>1434.7</v>
      </c>
      <c r="H129" s="18">
        <f t="shared" si="50"/>
        <v>1434.7</v>
      </c>
    </row>
    <row r="130" spans="1:8" ht="20.25" customHeight="1" outlineLevel="7" x14ac:dyDescent="0.2">
      <c r="A130" s="2" t="s">
        <v>35</v>
      </c>
      <c r="B130" s="2" t="s">
        <v>15</v>
      </c>
      <c r="C130" s="2" t="s">
        <v>107</v>
      </c>
      <c r="D130" s="2" t="s">
        <v>33</v>
      </c>
      <c r="E130" s="55" t="s">
        <v>34</v>
      </c>
      <c r="F130" s="19">
        <v>1434.7</v>
      </c>
      <c r="G130" s="19">
        <v>1434.7</v>
      </c>
      <c r="H130" s="19">
        <v>1434.7</v>
      </c>
    </row>
    <row r="131" spans="1:8" s="27" customFormat="1" ht="47.25" outlineLevel="5" x14ac:dyDescent="0.2">
      <c r="A131" s="25" t="s">
        <v>35</v>
      </c>
      <c r="B131" s="25" t="s">
        <v>15</v>
      </c>
      <c r="C131" s="25" t="s">
        <v>109</v>
      </c>
      <c r="D131" s="25"/>
      <c r="E131" s="56" t="s">
        <v>110</v>
      </c>
      <c r="F131" s="26">
        <f t="shared" ref="F131:H131" si="51">F132</f>
        <v>919.3</v>
      </c>
      <c r="G131" s="26">
        <f t="shared" si="51"/>
        <v>919.3</v>
      </c>
      <c r="H131" s="26">
        <f t="shared" si="51"/>
        <v>919.3</v>
      </c>
    </row>
    <row r="132" spans="1:8" s="27" customFormat="1" ht="31.5" outlineLevel="7" x14ac:dyDescent="0.2">
      <c r="A132" s="28" t="s">
        <v>35</v>
      </c>
      <c r="B132" s="28" t="s">
        <v>15</v>
      </c>
      <c r="C132" s="28" t="s">
        <v>109</v>
      </c>
      <c r="D132" s="28" t="s">
        <v>92</v>
      </c>
      <c r="E132" s="57" t="s">
        <v>93</v>
      </c>
      <c r="F132" s="29">
        <v>919.3</v>
      </c>
      <c r="G132" s="29">
        <v>919.3</v>
      </c>
      <c r="H132" s="29">
        <v>919.3</v>
      </c>
    </row>
    <row r="133" spans="1:8" s="27" customFormat="1" ht="18.75" customHeight="1" outlineLevel="5" x14ac:dyDescent="0.2">
      <c r="A133" s="25" t="s">
        <v>35</v>
      </c>
      <c r="B133" s="25" t="s">
        <v>15</v>
      </c>
      <c r="C133" s="25" t="s">
        <v>111</v>
      </c>
      <c r="D133" s="25"/>
      <c r="E133" s="56" t="s">
        <v>112</v>
      </c>
      <c r="F133" s="26">
        <f>F134+F135</f>
        <v>5880.3</v>
      </c>
      <c r="G133" s="26">
        <f t="shared" ref="G133:H133" si="52">G134+G135</f>
        <v>5880.3</v>
      </c>
      <c r="H133" s="26">
        <f t="shared" si="52"/>
        <v>5880.3</v>
      </c>
    </row>
    <row r="134" spans="1:8" s="27" customFormat="1" ht="47.25" outlineLevel="7" x14ac:dyDescent="0.2">
      <c r="A134" s="28" t="s">
        <v>35</v>
      </c>
      <c r="B134" s="28" t="s">
        <v>15</v>
      </c>
      <c r="C134" s="28" t="s">
        <v>111</v>
      </c>
      <c r="D134" s="28" t="s">
        <v>8</v>
      </c>
      <c r="E134" s="57" t="s">
        <v>9</v>
      </c>
      <c r="F134" s="29">
        <v>5194.6000000000004</v>
      </c>
      <c r="G134" s="29">
        <v>5194.6000000000004</v>
      </c>
      <c r="H134" s="29">
        <v>5194.6000000000004</v>
      </c>
    </row>
    <row r="135" spans="1:8" s="27" customFormat="1" ht="31.5" outlineLevel="7" x14ac:dyDescent="0.2">
      <c r="A135" s="28" t="s">
        <v>35</v>
      </c>
      <c r="B135" s="28" t="s">
        <v>15</v>
      </c>
      <c r="C135" s="28" t="s">
        <v>111</v>
      </c>
      <c r="D135" s="28" t="s">
        <v>11</v>
      </c>
      <c r="E135" s="57" t="s">
        <v>12</v>
      </c>
      <c r="F135" s="30">
        <v>685.7</v>
      </c>
      <c r="G135" s="30">
        <v>685.7</v>
      </c>
      <c r="H135" s="30">
        <v>685.7</v>
      </c>
    </row>
    <row r="136" spans="1:8" ht="47.25" outlineLevel="4" x14ac:dyDescent="0.2">
      <c r="A136" s="1" t="s">
        <v>35</v>
      </c>
      <c r="B136" s="1" t="s">
        <v>15</v>
      </c>
      <c r="C136" s="1" t="s">
        <v>113</v>
      </c>
      <c r="D136" s="1"/>
      <c r="E136" s="54" t="s">
        <v>114</v>
      </c>
      <c r="F136" s="18">
        <f>F137+F139+F141</f>
        <v>54207.6</v>
      </c>
      <c r="G136" s="18">
        <f t="shared" ref="G136:H136" si="53">G137+G139+G141</f>
        <v>48817.599999999999</v>
      </c>
      <c r="H136" s="18">
        <f t="shared" si="53"/>
        <v>51331.199999999997</v>
      </c>
    </row>
    <row r="137" spans="1:8" ht="15.75" outlineLevel="5" x14ac:dyDescent="0.2">
      <c r="A137" s="1" t="s">
        <v>35</v>
      </c>
      <c r="B137" s="1" t="s">
        <v>15</v>
      </c>
      <c r="C137" s="1" t="s">
        <v>115</v>
      </c>
      <c r="D137" s="1"/>
      <c r="E137" s="54" t="s">
        <v>116</v>
      </c>
      <c r="F137" s="18">
        <f t="shared" ref="F137:H137" si="54">F138</f>
        <v>53727.6</v>
      </c>
      <c r="G137" s="18">
        <f t="shared" si="54"/>
        <v>48337.599999999999</v>
      </c>
      <c r="H137" s="18">
        <f t="shared" si="54"/>
        <v>50851.199999999997</v>
      </c>
    </row>
    <row r="138" spans="1:8" ht="31.5" outlineLevel="7" x14ac:dyDescent="0.2">
      <c r="A138" s="2" t="s">
        <v>35</v>
      </c>
      <c r="B138" s="2" t="s">
        <v>15</v>
      </c>
      <c r="C138" s="2" t="s">
        <v>115</v>
      </c>
      <c r="D138" s="2" t="s">
        <v>92</v>
      </c>
      <c r="E138" s="55" t="s">
        <v>93</v>
      </c>
      <c r="F138" s="39">
        <v>53727.6</v>
      </c>
      <c r="G138" s="39">
        <v>48337.599999999999</v>
      </c>
      <c r="H138" s="39">
        <v>50851.199999999997</v>
      </c>
    </row>
    <row r="139" spans="1:8" ht="31.5" outlineLevel="5" x14ac:dyDescent="0.2">
      <c r="A139" s="1" t="s">
        <v>35</v>
      </c>
      <c r="B139" s="1" t="s">
        <v>15</v>
      </c>
      <c r="C139" s="1" t="s">
        <v>117</v>
      </c>
      <c r="D139" s="1"/>
      <c r="E139" s="54" t="s">
        <v>14</v>
      </c>
      <c r="F139" s="18">
        <f t="shared" ref="F139:H139" si="55">F140</f>
        <v>300</v>
      </c>
      <c r="G139" s="18">
        <f t="shared" si="55"/>
        <v>300</v>
      </c>
      <c r="H139" s="18">
        <f t="shared" si="55"/>
        <v>300</v>
      </c>
    </row>
    <row r="140" spans="1:8" ht="15.75" outlineLevel="7" x14ac:dyDescent="0.2">
      <c r="A140" s="2" t="s">
        <v>35</v>
      </c>
      <c r="B140" s="2" t="s">
        <v>15</v>
      </c>
      <c r="C140" s="2" t="s">
        <v>117</v>
      </c>
      <c r="D140" s="2" t="s">
        <v>27</v>
      </c>
      <c r="E140" s="55" t="s">
        <v>28</v>
      </c>
      <c r="F140" s="19">
        <v>300</v>
      </c>
      <c r="G140" s="19">
        <v>300</v>
      </c>
      <c r="H140" s="19">
        <v>300</v>
      </c>
    </row>
    <row r="141" spans="1:8" ht="21.75" customHeight="1" outlineLevel="5" x14ac:dyDescent="0.2">
      <c r="A141" s="1" t="s">
        <v>35</v>
      </c>
      <c r="B141" s="1" t="s">
        <v>15</v>
      </c>
      <c r="C141" s="1" t="s">
        <v>118</v>
      </c>
      <c r="D141" s="1"/>
      <c r="E141" s="54" t="s">
        <v>119</v>
      </c>
      <c r="F141" s="18">
        <f t="shared" ref="F141:H141" si="56">F142</f>
        <v>180</v>
      </c>
      <c r="G141" s="18">
        <f t="shared" si="56"/>
        <v>180</v>
      </c>
      <c r="H141" s="18">
        <f t="shared" si="56"/>
        <v>180</v>
      </c>
    </row>
    <row r="142" spans="1:8" ht="31.5" outlineLevel="7" x14ac:dyDescent="0.2">
      <c r="A142" s="2" t="s">
        <v>35</v>
      </c>
      <c r="B142" s="2" t="s">
        <v>15</v>
      </c>
      <c r="C142" s="2" t="s">
        <v>118</v>
      </c>
      <c r="D142" s="2" t="s">
        <v>11</v>
      </c>
      <c r="E142" s="55" t="s">
        <v>12</v>
      </c>
      <c r="F142" s="19">
        <v>180</v>
      </c>
      <c r="G142" s="19">
        <v>180</v>
      </c>
      <c r="H142" s="19">
        <v>180</v>
      </c>
    </row>
    <row r="143" spans="1:8" ht="31.5" outlineLevel="2" x14ac:dyDescent="0.2">
      <c r="A143" s="1" t="s">
        <v>35</v>
      </c>
      <c r="B143" s="1" t="s">
        <v>15</v>
      </c>
      <c r="C143" s="1" t="s">
        <v>17</v>
      </c>
      <c r="D143" s="1"/>
      <c r="E143" s="54" t="s">
        <v>18</v>
      </c>
      <c r="F143" s="18">
        <f>F144+F148+F146</f>
        <v>56156.92525</v>
      </c>
      <c r="G143" s="18">
        <f t="shared" ref="G143:H143" si="57">G144+G148+G146</f>
        <v>113617.35</v>
      </c>
      <c r="H143" s="18">
        <f t="shared" si="57"/>
        <v>107892.4</v>
      </c>
    </row>
    <row r="144" spans="1:8" ht="47.25" outlineLevel="3" x14ac:dyDescent="0.2">
      <c r="A144" s="1" t="s">
        <v>35</v>
      </c>
      <c r="B144" s="1" t="s">
        <v>15</v>
      </c>
      <c r="C144" s="1" t="s">
        <v>120</v>
      </c>
      <c r="D144" s="1"/>
      <c r="E144" s="54" t="s">
        <v>562</v>
      </c>
      <c r="F144" s="20">
        <f t="shared" ref="F144:H146" si="58">F145</f>
        <v>13712.72525</v>
      </c>
      <c r="G144" s="20">
        <f t="shared" si="58"/>
        <v>28077.85</v>
      </c>
      <c r="H144" s="20">
        <f t="shared" si="58"/>
        <v>26698.1</v>
      </c>
    </row>
    <row r="145" spans="1:8" ht="21.75" customHeight="1" outlineLevel="7" x14ac:dyDescent="0.2">
      <c r="A145" s="2" t="s">
        <v>35</v>
      </c>
      <c r="B145" s="2" t="s">
        <v>15</v>
      </c>
      <c r="C145" s="2" t="s">
        <v>120</v>
      </c>
      <c r="D145" s="2" t="s">
        <v>27</v>
      </c>
      <c r="E145" s="55" t="s">
        <v>28</v>
      </c>
      <c r="F145" s="183">
        <v>13712.72525</v>
      </c>
      <c r="G145" s="183">
        <v>28077.85</v>
      </c>
      <c r="H145" s="183">
        <v>26698.1</v>
      </c>
    </row>
    <row r="146" spans="1:8" s="27" customFormat="1" ht="47.25" outlineLevel="3" x14ac:dyDescent="0.2">
      <c r="A146" s="25" t="s">
        <v>35</v>
      </c>
      <c r="B146" s="25" t="s">
        <v>15</v>
      </c>
      <c r="C146" s="25" t="s">
        <v>120</v>
      </c>
      <c r="D146" s="25"/>
      <c r="E146" s="56" t="s">
        <v>588</v>
      </c>
      <c r="F146" s="69">
        <f t="shared" si="58"/>
        <v>41138.199999999997</v>
      </c>
      <c r="G146" s="69">
        <f t="shared" si="58"/>
        <v>84233.5</v>
      </c>
      <c r="H146" s="69">
        <f t="shared" si="58"/>
        <v>80094.3</v>
      </c>
    </row>
    <row r="147" spans="1:8" s="27" customFormat="1" ht="20.25" customHeight="1" outlineLevel="7" x14ac:dyDescent="0.2">
      <c r="A147" s="28" t="s">
        <v>35</v>
      </c>
      <c r="B147" s="28" t="s">
        <v>15</v>
      </c>
      <c r="C147" s="28" t="s">
        <v>120</v>
      </c>
      <c r="D147" s="28" t="s">
        <v>27</v>
      </c>
      <c r="E147" s="57" t="s">
        <v>28</v>
      </c>
      <c r="F147" s="29">
        <v>41138.199999999997</v>
      </c>
      <c r="G147" s="29">
        <v>84233.5</v>
      </c>
      <c r="H147" s="29">
        <v>80094.3</v>
      </c>
    </row>
    <row r="148" spans="1:8" ht="31.5" outlineLevel="3" x14ac:dyDescent="0.2">
      <c r="A148" s="1" t="s">
        <v>35</v>
      </c>
      <c r="B148" s="1" t="s">
        <v>15</v>
      </c>
      <c r="C148" s="1" t="s">
        <v>121</v>
      </c>
      <c r="D148" s="1"/>
      <c r="E148" s="54" t="s">
        <v>568</v>
      </c>
      <c r="F148" s="18">
        <f t="shared" ref="F148:H148" si="59">F149</f>
        <v>1306</v>
      </c>
      <c r="G148" s="18">
        <f t="shared" si="59"/>
        <v>1306</v>
      </c>
      <c r="H148" s="18">
        <f t="shared" si="59"/>
        <v>1100</v>
      </c>
    </row>
    <row r="149" spans="1:8" ht="15.75" outlineLevel="7" x14ac:dyDescent="0.2">
      <c r="A149" s="2" t="s">
        <v>35</v>
      </c>
      <c r="B149" s="2" t="s">
        <v>15</v>
      </c>
      <c r="C149" s="2" t="s">
        <v>121</v>
      </c>
      <c r="D149" s="2" t="s">
        <v>27</v>
      </c>
      <c r="E149" s="55" t="s">
        <v>28</v>
      </c>
      <c r="F149" s="19">
        <v>1306</v>
      </c>
      <c r="G149" s="19">
        <v>1306</v>
      </c>
      <c r="H149" s="19">
        <v>1100</v>
      </c>
    </row>
    <row r="150" spans="1:8" ht="15.75" outlineLevel="7" x14ac:dyDescent="0.2">
      <c r="A150" s="1" t="s">
        <v>35</v>
      </c>
      <c r="B150" s="1" t="s">
        <v>569</v>
      </c>
      <c r="C150" s="2"/>
      <c r="D150" s="2"/>
      <c r="E150" s="53" t="s">
        <v>551</v>
      </c>
      <c r="F150" s="18">
        <f>F151+F163+F178</f>
        <v>39142.699999999997</v>
      </c>
      <c r="G150" s="18">
        <f>G151+G163+G178</f>
        <v>37594.300000000003</v>
      </c>
      <c r="H150" s="18">
        <f>H151+H163+H178</f>
        <v>34505.199999999997</v>
      </c>
    </row>
    <row r="151" spans="1:8" ht="15.75" outlineLevel="1" x14ac:dyDescent="0.2">
      <c r="A151" s="1" t="s">
        <v>35</v>
      </c>
      <c r="B151" s="1" t="s">
        <v>122</v>
      </c>
      <c r="C151" s="1"/>
      <c r="D151" s="1"/>
      <c r="E151" s="54" t="s">
        <v>123</v>
      </c>
      <c r="F151" s="18">
        <f>F152</f>
        <v>15822.900000000001</v>
      </c>
      <c r="G151" s="18">
        <f t="shared" ref="G151:H151" si="60">G152</f>
        <v>15076.7</v>
      </c>
      <c r="H151" s="18">
        <f t="shared" si="60"/>
        <v>13630.1</v>
      </c>
    </row>
    <row r="152" spans="1:8" ht="47.25" outlineLevel="2" x14ac:dyDescent="0.2">
      <c r="A152" s="1" t="s">
        <v>35</v>
      </c>
      <c r="B152" s="1" t="s">
        <v>122</v>
      </c>
      <c r="C152" s="1" t="s">
        <v>76</v>
      </c>
      <c r="D152" s="1"/>
      <c r="E152" s="54" t="s">
        <v>77</v>
      </c>
      <c r="F152" s="18">
        <f>F153+F157</f>
        <v>15822.900000000001</v>
      </c>
      <c r="G152" s="18">
        <f>G153+G157</f>
        <v>15076.7</v>
      </c>
      <c r="H152" s="18">
        <f>H153+H157</f>
        <v>13630.1</v>
      </c>
    </row>
    <row r="153" spans="1:8" ht="31.5" outlineLevel="3" x14ac:dyDescent="0.2">
      <c r="A153" s="1" t="s">
        <v>35</v>
      </c>
      <c r="B153" s="1" t="s">
        <v>122</v>
      </c>
      <c r="C153" s="1" t="s">
        <v>124</v>
      </c>
      <c r="D153" s="1"/>
      <c r="E153" s="54" t="s">
        <v>125</v>
      </c>
      <c r="F153" s="18">
        <f t="shared" ref="F153:F154" si="61">F154</f>
        <v>1218.2</v>
      </c>
      <c r="G153" s="18">
        <f t="shared" ref="G153:G155" si="62">G154</f>
        <v>1218.2</v>
      </c>
      <c r="H153" s="18">
        <f t="shared" ref="H153:H155" si="63">H154</f>
        <v>1096</v>
      </c>
    </row>
    <row r="154" spans="1:8" ht="47.25" outlineLevel="4" x14ac:dyDescent="0.2">
      <c r="A154" s="1" t="s">
        <v>35</v>
      </c>
      <c r="B154" s="1" t="s">
        <v>122</v>
      </c>
      <c r="C154" s="1" t="s">
        <v>126</v>
      </c>
      <c r="D154" s="1"/>
      <c r="E154" s="54" t="s">
        <v>127</v>
      </c>
      <c r="F154" s="18">
        <f t="shared" si="61"/>
        <v>1218.2</v>
      </c>
      <c r="G154" s="18">
        <f t="shared" si="62"/>
        <v>1218.2</v>
      </c>
      <c r="H154" s="18">
        <f t="shared" si="63"/>
        <v>1096</v>
      </c>
    </row>
    <row r="155" spans="1:8" ht="31.5" outlineLevel="5" x14ac:dyDescent="0.2">
      <c r="A155" s="1" t="s">
        <v>35</v>
      </c>
      <c r="B155" s="1" t="s">
        <v>122</v>
      </c>
      <c r="C155" s="1" t="s">
        <v>128</v>
      </c>
      <c r="D155" s="1"/>
      <c r="E155" s="54" t="s">
        <v>129</v>
      </c>
      <c r="F155" s="18">
        <f>F156</f>
        <v>1218.2</v>
      </c>
      <c r="G155" s="18">
        <f t="shared" si="62"/>
        <v>1218.2</v>
      </c>
      <c r="H155" s="18">
        <f t="shared" si="63"/>
        <v>1096</v>
      </c>
    </row>
    <row r="156" spans="1:8" ht="31.5" outlineLevel="7" x14ac:dyDescent="0.2">
      <c r="A156" s="2" t="s">
        <v>35</v>
      </c>
      <c r="B156" s="2" t="s">
        <v>122</v>
      </c>
      <c r="C156" s="2" t="s">
        <v>128</v>
      </c>
      <c r="D156" s="2" t="s">
        <v>11</v>
      </c>
      <c r="E156" s="55" t="s">
        <v>12</v>
      </c>
      <c r="F156" s="19">
        <v>1218.2</v>
      </c>
      <c r="G156" s="19">
        <v>1218.2</v>
      </c>
      <c r="H156" s="19">
        <v>1096</v>
      </c>
    </row>
    <row r="157" spans="1:8" ht="47.25" outlineLevel="3" x14ac:dyDescent="0.2">
      <c r="A157" s="1" t="s">
        <v>35</v>
      </c>
      <c r="B157" s="1" t="s">
        <v>122</v>
      </c>
      <c r="C157" s="1" t="s">
        <v>130</v>
      </c>
      <c r="D157" s="1"/>
      <c r="E157" s="54" t="s">
        <v>131</v>
      </c>
      <c r="F157" s="18">
        <f t="shared" ref="F157:F158" si="64">F158</f>
        <v>14604.7</v>
      </c>
      <c r="G157" s="18">
        <f t="shared" ref="G157:G158" si="65">G158</f>
        <v>13858.5</v>
      </c>
      <c r="H157" s="18">
        <f t="shared" ref="H157:H158" si="66">H158</f>
        <v>12534.1</v>
      </c>
    </row>
    <row r="158" spans="1:8" ht="31.5" outlineLevel="4" x14ac:dyDescent="0.2">
      <c r="A158" s="1" t="s">
        <v>35</v>
      </c>
      <c r="B158" s="1" t="s">
        <v>122</v>
      </c>
      <c r="C158" s="1" t="s">
        <v>132</v>
      </c>
      <c r="D158" s="1"/>
      <c r="E158" s="54" t="s">
        <v>57</v>
      </c>
      <c r="F158" s="18">
        <f t="shared" si="64"/>
        <v>14604.7</v>
      </c>
      <c r="G158" s="18">
        <f t="shared" si="65"/>
        <v>13858.5</v>
      </c>
      <c r="H158" s="18">
        <f t="shared" si="66"/>
        <v>12534.1</v>
      </c>
    </row>
    <row r="159" spans="1:8" ht="15.75" outlineLevel="5" x14ac:dyDescent="0.2">
      <c r="A159" s="1" t="s">
        <v>35</v>
      </c>
      <c r="B159" s="1" t="s">
        <v>122</v>
      </c>
      <c r="C159" s="1" t="s">
        <v>133</v>
      </c>
      <c r="D159" s="1"/>
      <c r="E159" s="54" t="s">
        <v>134</v>
      </c>
      <c r="F159" s="18">
        <f>F160+F161+F162</f>
        <v>14604.7</v>
      </c>
      <c r="G159" s="18">
        <f t="shared" ref="G159:H159" si="67">G160+G161+G162</f>
        <v>13858.5</v>
      </c>
      <c r="H159" s="18">
        <f t="shared" si="67"/>
        <v>12534.1</v>
      </c>
    </row>
    <row r="160" spans="1:8" ht="47.25" outlineLevel="7" x14ac:dyDescent="0.2">
      <c r="A160" s="2" t="s">
        <v>35</v>
      </c>
      <c r="B160" s="2" t="s">
        <v>122</v>
      </c>
      <c r="C160" s="2" t="s">
        <v>133</v>
      </c>
      <c r="D160" s="2" t="s">
        <v>8</v>
      </c>
      <c r="E160" s="55" t="s">
        <v>9</v>
      </c>
      <c r="F160" s="19">
        <v>13424.4</v>
      </c>
      <c r="G160" s="19">
        <v>12794.4</v>
      </c>
      <c r="H160" s="19">
        <v>11470</v>
      </c>
    </row>
    <row r="161" spans="1:8" ht="31.5" outlineLevel="7" x14ac:dyDescent="0.2">
      <c r="A161" s="2" t="s">
        <v>35</v>
      </c>
      <c r="B161" s="2" t="s">
        <v>122</v>
      </c>
      <c r="C161" s="2" t="s">
        <v>133</v>
      </c>
      <c r="D161" s="2" t="s">
        <v>11</v>
      </c>
      <c r="E161" s="55" t="s">
        <v>12</v>
      </c>
      <c r="F161" s="19">
        <v>1171.2</v>
      </c>
      <c r="G161" s="19">
        <v>1055</v>
      </c>
      <c r="H161" s="19">
        <v>1055</v>
      </c>
    </row>
    <row r="162" spans="1:8" ht="15.75" outlineLevel="7" x14ac:dyDescent="0.2">
      <c r="A162" s="2" t="s">
        <v>35</v>
      </c>
      <c r="B162" s="2" t="s">
        <v>122</v>
      </c>
      <c r="C162" s="2" t="s">
        <v>133</v>
      </c>
      <c r="D162" s="2" t="s">
        <v>27</v>
      </c>
      <c r="E162" s="55" t="s">
        <v>28</v>
      </c>
      <c r="F162" s="19">
        <v>9.1</v>
      </c>
      <c r="G162" s="19">
        <v>9.1</v>
      </c>
      <c r="H162" s="19">
        <v>9.1</v>
      </c>
    </row>
    <row r="163" spans="1:8" ht="31.5" outlineLevel="1" x14ac:dyDescent="0.2">
      <c r="A163" s="1" t="s">
        <v>35</v>
      </c>
      <c r="B163" s="1" t="s">
        <v>135</v>
      </c>
      <c r="C163" s="1"/>
      <c r="D163" s="1"/>
      <c r="E163" s="54" t="s">
        <v>136</v>
      </c>
      <c r="F163" s="18">
        <f>F164</f>
        <v>20498.3</v>
      </c>
      <c r="G163" s="18">
        <f t="shared" ref="G163:H163" si="68">G164</f>
        <v>19916.099999999999</v>
      </c>
      <c r="H163" s="18">
        <f t="shared" si="68"/>
        <v>18053.599999999999</v>
      </c>
    </row>
    <row r="164" spans="1:8" ht="47.25" outlineLevel="2" x14ac:dyDescent="0.2">
      <c r="A164" s="1" t="s">
        <v>35</v>
      </c>
      <c r="B164" s="1" t="s">
        <v>135</v>
      </c>
      <c r="C164" s="1" t="s">
        <v>76</v>
      </c>
      <c r="D164" s="1"/>
      <c r="E164" s="54" t="s">
        <v>77</v>
      </c>
      <c r="F164" s="18">
        <f>F165+F172</f>
        <v>20498.3</v>
      </c>
      <c r="G164" s="18">
        <f>G165+G172</f>
        <v>19916.099999999999</v>
      </c>
      <c r="H164" s="18">
        <f>H165+H172</f>
        <v>18053.599999999999</v>
      </c>
    </row>
    <row r="165" spans="1:8" ht="31.5" outlineLevel="3" x14ac:dyDescent="0.2">
      <c r="A165" s="1" t="s">
        <v>35</v>
      </c>
      <c r="B165" s="1" t="s">
        <v>135</v>
      </c>
      <c r="C165" s="1" t="s">
        <v>124</v>
      </c>
      <c r="D165" s="1"/>
      <c r="E165" s="54" t="s">
        <v>125</v>
      </c>
      <c r="F165" s="18">
        <f>F166</f>
        <v>12329.499999999998</v>
      </c>
      <c r="G165" s="18">
        <f t="shared" ref="G165:H165" si="69">G166</f>
        <v>12198.199999999999</v>
      </c>
      <c r="H165" s="18">
        <f t="shared" si="69"/>
        <v>11032.8</v>
      </c>
    </row>
    <row r="166" spans="1:8" ht="31.5" outlineLevel="4" x14ac:dyDescent="0.2">
      <c r="A166" s="1" t="s">
        <v>35</v>
      </c>
      <c r="B166" s="1" t="s">
        <v>135</v>
      </c>
      <c r="C166" s="1" t="s">
        <v>137</v>
      </c>
      <c r="D166" s="1"/>
      <c r="E166" s="54" t="s">
        <v>138</v>
      </c>
      <c r="F166" s="18">
        <f>F167+F170</f>
        <v>12329.499999999998</v>
      </c>
      <c r="G166" s="18">
        <f t="shared" ref="G166:H166" si="70">G167+G170</f>
        <v>12198.199999999999</v>
      </c>
      <c r="H166" s="18">
        <f t="shared" si="70"/>
        <v>11032.8</v>
      </c>
    </row>
    <row r="167" spans="1:8" ht="31.5" outlineLevel="5" x14ac:dyDescent="0.2">
      <c r="A167" s="1" t="s">
        <v>35</v>
      </c>
      <c r="B167" s="1" t="s">
        <v>135</v>
      </c>
      <c r="C167" s="1" t="s">
        <v>139</v>
      </c>
      <c r="D167" s="1"/>
      <c r="E167" s="54" t="s">
        <v>140</v>
      </c>
      <c r="F167" s="18">
        <f>F168+F169</f>
        <v>10988.199999999999</v>
      </c>
      <c r="G167" s="18">
        <f t="shared" ref="G167" si="71">G168+G169</f>
        <v>10988.199999999999</v>
      </c>
      <c r="H167" s="18">
        <f t="shared" ref="H167" si="72">H168+H169</f>
        <v>9832.7999999999993</v>
      </c>
    </row>
    <row r="168" spans="1:8" ht="31.5" outlineLevel="7" x14ac:dyDescent="0.2">
      <c r="A168" s="2" t="s">
        <v>35</v>
      </c>
      <c r="B168" s="2" t="s">
        <v>135</v>
      </c>
      <c r="C168" s="2" t="s">
        <v>139</v>
      </c>
      <c r="D168" s="2" t="s">
        <v>11</v>
      </c>
      <c r="E168" s="55" t="s">
        <v>12</v>
      </c>
      <c r="F168" s="19">
        <v>32.799999999999997</v>
      </c>
      <c r="G168" s="19">
        <v>32.799999999999997</v>
      </c>
      <c r="H168" s="19">
        <v>32.799999999999997</v>
      </c>
    </row>
    <row r="169" spans="1:8" ht="31.5" outlineLevel="7" x14ac:dyDescent="0.2">
      <c r="A169" s="2" t="s">
        <v>35</v>
      </c>
      <c r="B169" s="2" t="s">
        <v>135</v>
      </c>
      <c r="C169" s="2" t="s">
        <v>139</v>
      </c>
      <c r="D169" s="2" t="s">
        <v>92</v>
      </c>
      <c r="E169" s="55" t="s">
        <v>93</v>
      </c>
      <c r="F169" s="19">
        <v>10955.4</v>
      </c>
      <c r="G169" s="19">
        <v>10955.4</v>
      </c>
      <c r="H169" s="19">
        <v>9800</v>
      </c>
    </row>
    <row r="170" spans="1:8" ht="20.25" customHeight="1" outlineLevel="5" x14ac:dyDescent="0.2">
      <c r="A170" s="1" t="s">
        <v>35</v>
      </c>
      <c r="B170" s="1" t="s">
        <v>135</v>
      </c>
      <c r="C170" s="1" t="s">
        <v>141</v>
      </c>
      <c r="D170" s="1"/>
      <c r="E170" s="54" t="s">
        <v>142</v>
      </c>
      <c r="F170" s="18">
        <f>F171</f>
        <v>1341.3</v>
      </c>
      <c r="G170" s="18">
        <f t="shared" ref="G170:H170" si="73">G171</f>
        <v>1210</v>
      </c>
      <c r="H170" s="18">
        <f t="shared" si="73"/>
        <v>1200</v>
      </c>
    </row>
    <row r="171" spans="1:8" ht="31.5" outlineLevel="7" x14ac:dyDescent="0.2">
      <c r="A171" s="2" t="s">
        <v>35</v>
      </c>
      <c r="B171" s="2" t="s">
        <v>135</v>
      </c>
      <c r="C171" s="2" t="s">
        <v>141</v>
      </c>
      <c r="D171" s="2" t="s">
        <v>92</v>
      </c>
      <c r="E171" s="55" t="s">
        <v>93</v>
      </c>
      <c r="F171" s="19">
        <v>1341.3</v>
      </c>
      <c r="G171" s="19">
        <v>1210</v>
      </c>
      <c r="H171" s="19">
        <v>1200</v>
      </c>
    </row>
    <row r="172" spans="1:8" ht="47.25" outlineLevel="3" x14ac:dyDescent="0.2">
      <c r="A172" s="1" t="s">
        <v>35</v>
      </c>
      <c r="B172" s="1" t="s">
        <v>135</v>
      </c>
      <c r="C172" s="1" t="s">
        <v>130</v>
      </c>
      <c r="D172" s="1"/>
      <c r="E172" s="54" t="s">
        <v>131</v>
      </c>
      <c r="F172" s="18">
        <f t="shared" ref="F172:H173" si="74">F173</f>
        <v>8168.8</v>
      </c>
      <c r="G172" s="18">
        <f t="shared" si="74"/>
        <v>7717.9</v>
      </c>
      <c r="H172" s="18">
        <f t="shared" si="74"/>
        <v>7020.7999999999993</v>
      </c>
    </row>
    <row r="173" spans="1:8" ht="31.5" outlineLevel="4" x14ac:dyDescent="0.2">
      <c r="A173" s="1" t="s">
        <v>35</v>
      </c>
      <c r="B173" s="1" t="s">
        <v>135</v>
      </c>
      <c r="C173" s="1" t="s">
        <v>132</v>
      </c>
      <c r="D173" s="1"/>
      <c r="E173" s="54" t="s">
        <v>57</v>
      </c>
      <c r="F173" s="18">
        <f t="shared" si="74"/>
        <v>8168.8</v>
      </c>
      <c r="G173" s="18">
        <f t="shared" si="74"/>
        <v>7717.9</v>
      </c>
      <c r="H173" s="18">
        <f t="shared" si="74"/>
        <v>7020.7999999999993</v>
      </c>
    </row>
    <row r="174" spans="1:8" ht="15.75" outlineLevel="5" x14ac:dyDescent="0.2">
      <c r="A174" s="1" t="s">
        <v>35</v>
      </c>
      <c r="B174" s="1" t="s">
        <v>135</v>
      </c>
      <c r="C174" s="1" t="s">
        <v>133</v>
      </c>
      <c r="D174" s="1"/>
      <c r="E174" s="54" t="s">
        <v>134</v>
      </c>
      <c r="F174" s="18">
        <f>F175+F176+F177</f>
        <v>8168.8</v>
      </c>
      <c r="G174" s="18">
        <f t="shared" ref="G174:H174" si="75">G175+G176+G177</f>
        <v>7717.9</v>
      </c>
      <c r="H174" s="18">
        <f t="shared" si="75"/>
        <v>7020.7999999999993</v>
      </c>
    </row>
    <row r="175" spans="1:8" ht="47.25" outlineLevel="7" x14ac:dyDescent="0.2">
      <c r="A175" s="2" t="s">
        <v>35</v>
      </c>
      <c r="B175" s="2" t="s">
        <v>135</v>
      </c>
      <c r="C175" s="2" t="s">
        <v>133</v>
      </c>
      <c r="D175" s="2" t="s">
        <v>8</v>
      </c>
      <c r="E175" s="55" t="s">
        <v>9</v>
      </c>
      <c r="F175" s="19">
        <v>7341.1</v>
      </c>
      <c r="G175" s="19">
        <v>6972.1</v>
      </c>
      <c r="H175" s="19">
        <v>6275</v>
      </c>
    </row>
    <row r="176" spans="1:8" ht="31.5" outlineLevel="7" x14ac:dyDescent="0.2">
      <c r="A176" s="2" t="s">
        <v>35</v>
      </c>
      <c r="B176" s="2" t="s">
        <v>135</v>
      </c>
      <c r="C176" s="2" t="s">
        <v>133</v>
      </c>
      <c r="D176" s="2" t="s">
        <v>11</v>
      </c>
      <c r="E176" s="55" t="s">
        <v>12</v>
      </c>
      <c r="F176" s="19">
        <v>819.3</v>
      </c>
      <c r="G176" s="19">
        <v>737.4</v>
      </c>
      <c r="H176" s="19">
        <v>737.4</v>
      </c>
    </row>
    <row r="177" spans="1:8" ht="15.75" outlineLevel="7" x14ac:dyDescent="0.2">
      <c r="A177" s="2" t="s">
        <v>35</v>
      </c>
      <c r="B177" s="2" t="s">
        <v>135</v>
      </c>
      <c r="C177" s="2" t="s">
        <v>133</v>
      </c>
      <c r="D177" s="2" t="s">
        <v>27</v>
      </c>
      <c r="E177" s="55" t="s">
        <v>28</v>
      </c>
      <c r="F177" s="19">
        <v>8.4</v>
      </c>
      <c r="G177" s="19">
        <v>8.4</v>
      </c>
      <c r="H177" s="19">
        <v>8.4</v>
      </c>
    </row>
    <row r="178" spans="1:8" ht="31.5" outlineLevel="1" x14ac:dyDescent="0.2">
      <c r="A178" s="1" t="s">
        <v>35</v>
      </c>
      <c r="B178" s="1" t="s">
        <v>145</v>
      </c>
      <c r="C178" s="1"/>
      <c r="D178" s="1"/>
      <c r="E178" s="54" t="s">
        <v>146</v>
      </c>
      <c r="F178" s="18">
        <f t="shared" ref="F178:H180" si="76">F179</f>
        <v>2821.5</v>
      </c>
      <c r="G178" s="18">
        <f t="shared" si="76"/>
        <v>2601.5</v>
      </c>
      <c r="H178" s="18">
        <f t="shared" si="76"/>
        <v>2821.5</v>
      </c>
    </row>
    <row r="179" spans="1:8" ht="47.25" outlineLevel="2" x14ac:dyDescent="0.2">
      <c r="A179" s="1" t="s">
        <v>35</v>
      </c>
      <c r="B179" s="1" t="s">
        <v>145</v>
      </c>
      <c r="C179" s="1" t="s">
        <v>76</v>
      </c>
      <c r="D179" s="1"/>
      <c r="E179" s="54" t="s">
        <v>77</v>
      </c>
      <c r="F179" s="18">
        <f t="shared" si="76"/>
        <v>2821.5</v>
      </c>
      <c r="G179" s="18">
        <f t="shared" si="76"/>
        <v>2601.5</v>
      </c>
      <c r="H179" s="18">
        <f t="shared" si="76"/>
        <v>2821.5</v>
      </c>
    </row>
    <row r="180" spans="1:8" ht="31.5" outlineLevel="3" x14ac:dyDescent="0.2">
      <c r="A180" s="1" t="s">
        <v>35</v>
      </c>
      <c r="B180" s="1" t="s">
        <v>145</v>
      </c>
      <c r="C180" s="1" t="s">
        <v>78</v>
      </c>
      <c r="D180" s="1"/>
      <c r="E180" s="54" t="s">
        <v>79</v>
      </c>
      <c r="F180" s="18">
        <f t="shared" si="76"/>
        <v>2821.5</v>
      </c>
      <c r="G180" s="18">
        <f t="shared" si="76"/>
        <v>2601.5</v>
      </c>
      <c r="H180" s="18">
        <f t="shared" si="76"/>
        <v>2821.5</v>
      </c>
    </row>
    <row r="181" spans="1:8" ht="31.5" outlineLevel="4" x14ac:dyDescent="0.2">
      <c r="A181" s="1" t="s">
        <v>35</v>
      </c>
      <c r="B181" s="1" t="s">
        <v>145</v>
      </c>
      <c r="C181" s="1" t="s">
        <v>147</v>
      </c>
      <c r="D181" s="1"/>
      <c r="E181" s="54" t="s">
        <v>148</v>
      </c>
      <c r="F181" s="18">
        <f>F182+F184+F186</f>
        <v>2821.5</v>
      </c>
      <c r="G181" s="18">
        <f t="shared" ref="G181:H181" si="77">G182+G184+G186</f>
        <v>2601.5</v>
      </c>
      <c r="H181" s="18">
        <f t="shared" si="77"/>
        <v>2821.5</v>
      </c>
    </row>
    <row r="182" spans="1:8" ht="31.5" outlineLevel="5" x14ac:dyDescent="0.2">
      <c r="A182" s="1" t="s">
        <v>35</v>
      </c>
      <c r="B182" s="1" t="s">
        <v>145</v>
      </c>
      <c r="C182" s="1" t="s">
        <v>149</v>
      </c>
      <c r="D182" s="1"/>
      <c r="E182" s="54" t="s">
        <v>150</v>
      </c>
      <c r="F182" s="18">
        <f t="shared" ref="F182:H182" si="78">F183</f>
        <v>2200</v>
      </c>
      <c r="G182" s="18">
        <f t="shared" si="78"/>
        <v>1980</v>
      </c>
      <c r="H182" s="18">
        <f t="shared" si="78"/>
        <v>2200</v>
      </c>
    </row>
    <row r="183" spans="1:8" ht="31.5" outlineLevel="7" x14ac:dyDescent="0.2">
      <c r="A183" s="2" t="s">
        <v>35</v>
      </c>
      <c r="B183" s="2" t="s">
        <v>145</v>
      </c>
      <c r="C183" s="2" t="s">
        <v>149</v>
      </c>
      <c r="D183" s="2" t="s">
        <v>11</v>
      </c>
      <c r="E183" s="55" t="s">
        <v>12</v>
      </c>
      <c r="F183" s="19">
        <v>2200</v>
      </c>
      <c r="G183" s="19">
        <v>1980</v>
      </c>
      <c r="H183" s="19">
        <v>2200</v>
      </c>
    </row>
    <row r="184" spans="1:8" ht="47.25" outlineLevel="5" x14ac:dyDescent="0.2">
      <c r="A184" s="1" t="s">
        <v>35</v>
      </c>
      <c r="B184" s="1" t="s">
        <v>145</v>
      </c>
      <c r="C184" s="1" t="s">
        <v>151</v>
      </c>
      <c r="D184" s="1"/>
      <c r="E184" s="54" t="s">
        <v>570</v>
      </c>
      <c r="F184" s="18">
        <f t="shared" ref="F184:H186" si="79">F185</f>
        <v>250</v>
      </c>
      <c r="G184" s="18">
        <f t="shared" si="79"/>
        <v>250</v>
      </c>
      <c r="H184" s="18">
        <f t="shared" si="79"/>
        <v>250</v>
      </c>
    </row>
    <row r="185" spans="1:8" ht="47.25" outlineLevel="7" x14ac:dyDescent="0.2">
      <c r="A185" s="2" t="s">
        <v>35</v>
      </c>
      <c r="B185" s="2" t="s">
        <v>145</v>
      </c>
      <c r="C185" s="2" t="s">
        <v>151</v>
      </c>
      <c r="D185" s="2" t="s">
        <v>8</v>
      </c>
      <c r="E185" s="55" t="s">
        <v>9</v>
      </c>
      <c r="F185" s="19">
        <v>250</v>
      </c>
      <c r="G185" s="19">
        <v>250</v>
      </c>
      <c r="H185" s="19">
        <v>250</v>
      </c>
    </row>
    <row r="186" spans="1:8" s="27" customFormat="1" ht="47.25" outlineLevel="5" x14ac:dyDescent="0.2">
      <c r="A186" s="25" t="s">
        <v>35</v>
      </c>
      <c r="B186" s="25" t="s">
        <v>145</v>
      </c>
      <c r="C186" s="25" t="s">
        <v>151</v>
      </c>
      <c r="D186" s="25"/>
      <c r="E186" s="56" t="s">
        <v>585</v>
      </c>
      <c r="F186" s="26">
        <f t="shared" si="79"/>
        <v>371.5</v>
      </c>
      <c r="G186" s="26">
        <f t="shared" si="79"/>
        <v>371.5</v>
      </c>
      <c r="H186" s="26">
        <f t="shared" si="79"/>
        <v>371.5</v>
      </c>
    </row>
    <row r="187" spans="1:8" s="27" customFormat="1" ht="47.25" outlineLevel="7" x14ac:dyDescent="0.2">
      <c r="A187" s="28" t="s">
        <v>35</v>
      </c>
      <c r="B187" s="28" t="s">
        <v>145</v>
      </c>
      <c r="C187" s="28" t="s">
        <v>151</v>
      </c>
      <c r="D187" s="28" t="s">
        <v>8</v>
      </c>
      <c r="E187" s="57" t="s">
        <v>9</v>
      </c>
      <c r="F187" s="29">
        <v>371.5</v>
      </c>
      <c r="G187" s="29">
        <v>371.5</v>
      </c>
      <c r="H187" s="29">
        <v>371.5</v>
      </c>
    </row>
    <row r="188" spans="1:8" ht="15.75" outlineLevel="7" x14ac:dyDescent="0.2">
      <c r="A188" s="1" t="s">
        <v>35</v>
      </c>
      <c r="B188" s="1" t="s">
        <v>571</v>
      </c>
      <c r="C188" s="2"/>
      <c r="D188" s="2"/>
      <c r="E188" s="53" t="s">
        <v>552</v>
      </c>
      <c r="F188" s="18">
        <f>F189+F212+F223+F229+F240</f>
        <v>268797.88399999996</v>
      </c>
      <c r="G188" s="18">
        <f>G189+G212+G223+G229+G240</f>
        <v>243754.3</v>
      </c>
      <c r="H188" s="18">
        <f>H189+H212+H223+H229+H240</f>
        <v>235594</v>
      </c>
    </row>
    <row r="189" spans="1:8" ht="15.75" outlineLevel="1" x14ac:dyDescent="0.2">
      <c r="A189" s="1" t="s">
        <v>35</v>
      </c>
      <c r="B189" s="1" t="s">
        <v>152</v>
      </c>
      <c r="C189" s="1"/>
      <c r="D189" s="1"/>
      <c r="E189" s="54" t="s">
        <v>153</v>
      </c>
      <c r="F189" s="18">
        <f>F190+F197+F205</f>
        <v>6565.9840000000004</v>
      </c>
      <c r="G189" s="18">
        <f>G190+G197+G205</f>
        <v>6405.1</v>
      </c>
      <c r="H189" s="18">
        <f>H190+H197+H205</f>
        <v>3205.1</v>
      </c>
    </row>
    <row r="190" spans="1:8" ht="47.25" outlineLevel="2" x14ac:dyDescent="0.2">
      <c r="A190" s="1" t="s">
        <v>35</v>
      </c>
      <c r="B190" s="1" t="s">
        <v>152</v>
      </c>
      <c r="C190" s="1" t="s">
        <v>76</v>
      </c>
      <c r="D190" s="1"/>
      <c r="E190" s="54" t="s">
        <v>77</v>
      </c>
      <c r="F190" s="18">
        <f t="shared" ref="F190:H191" si="80">F191</f>
        <v>2526.5</v>
      </c>
      <c r="G190" s="18">
        <f t="shared" si="80"/>
        <v>2530.1</v>
      </c>
      <c r="H190" s="18">
        <f t="shared" si="80"/>
        <v>2530.1</v>
      </c>
    </row>
    <row r="191" spans="1:8" ht="31.5" outlineLevel="3" x14ac:dyDescent="0.2">
      <c r="A191" s="1" t="s">
        <v>35</v>
      </c>
      <c r="B191" s="1" t="s">
        <v>152</v>
      </c>
      <c r="C191" s="1" t="s">
        <v>78</v>
      </c>
      <c r="D191" s="1"/>
      <c r="E191" s="54" t="s">
        <v>79</v>
      </c>
      <c r="F191" s="18">
        <f t="shared" si="80"/>
        <v>2526.5</v>
      </c>
      <c r="G191" s="18">
        <f t="shared" si="80"/>
        <v>2530.1</v>
      </c>
      <c r="H191" s="18">
        <f t="shared" si="80"/>
        <v>2530.1</v>
      </c>
    </row>
    <row r="192" spans="1:8" ht="31.5" outlineLevel="4" x14ac:dyDescent="0.2">
      <c r="A192" s="1" t="s">
        <v>35</v>
      </c>
      <c r="B192" s="1" t="s">
        <v>152</v>
      </c>
      <c r="C192" s="1" t="s">
        <v>147</v>
      </c>
      <c r="D192" s="1"/>
      <c r="E192" s="54" t="s">
        <v>148</v>
      </c>
      <c r="F192" s="18">
        <f>F193+F195</f>
        <v>2526.5</v>
      </c>
      <c r="G192" s="18">
        <f t="shared" ref="G192:H192" si="81">G193+G195</f>
        <v>2530.1</v>
      </c>
      <c r="H192" s="18">
        <f t="shared" si="81"/>
        <v>2530.1</v>
      </c>
    </row>
    <row r="193" spans="1:9" s="27" customFormat="1" ht="31.5" outlineLevel="5" x14ac:dyDescent="0.2">
      <c r="A193" s="25" t="s">
        <v>35</v>
      </c>
      <c r="B193" s="25" t="s">
        <v>152</v>
      </c>
      <c r="C193" s="25" t="s">
        <v>154</v>
      </c>
      <c r="D193" s="25"/>
      <c r="E193" s="56" t="s">
        <v>155</v>
      </c>
      <c r="F193" s="26">
        <f t="shared" ref="F193:H193" si="82">F194</f>
        <v>2399.6999999999998</v>
      </c>
      <c r="G193" s="26">
        <f t="shared" si="82"/>
        <v>2399.6999999999998</v>
      </c>
      <c r="H193" s="26">
        <f t="shared" si="82"/>
        <v>2399.6999999999998</v>
      </c>
    </row>
    <row r="194" spans="1:9" s="27" customFormat="1" ht="31.5" outlineLevel="7" x14ac:dyDescent="0.2">
      <c r="A194" s="28" t="s">
        <v>35</v>
      </c>
      <c r="B194" s="28" t="s">
        <v>152</v>
      </c>
      <c r="C194" s="28" t="s">
        <v>154</v>
      </c>
      <c r="D194" s="28" t="s">
        <v>92</v>
      </c>
      <c r="E194" s="57" t="s">
        <v>93</v>
      </c>
      <c r="F194" s="29">
        <v>2399.6999999999998</v>
      </c>
      <c r="G194" s="29">
        <v>2399.6999999999998</v>
      </c>
      <c r="H194" s="29">
        <v>2399.6999999999998</v>
      </c>
    </row>
    <row r="195" spans="1:9" s="27" customFormat="1" ht="47.25" outlineLevel="5" x14ac:dyDescent="0.2">
      <c r="A195" s="25" t="s">
        <v>35</v>
      </c>
      <c r="B195" s="25" t="s">
        <v>152</v>
      </c>
      <c r="C195" s="25" t="s">
        <v>156</v>
      </c>
      <c r="D195" s="25"/>
      <c r="E195" s="56" t="s">
        <v>157</v>
      </c>
      <c r="F195" s="26">
        <f t="shared" ref="F195:H195" si="83">F196</f>
        <v>126.8</v>
      </c>
      <c r="G195" s="26">
        <f t="shared" si="83"/>
        <v>130.4</v>
      </c>
      <c r="H195" s="26">
        <f t="shared" si="83"/>
        <v>130.4</v>
      </c>
    </row>
    <row r="196" spans="1:9" s="27" customFormat="1" ht="31.5" outlineLevel="7" x14ac:dyDescent="0.2">
      <c r="A196" s="28" t="s">
        <v>35</v>
      </c>
      <c r="B196" s="28" t="s">
        <v>152</v>
      </c>
      <c r="C196" s="28" t="s">
        <v>156</v>
      </c>
      <c r="D196" s="28" t="s">
        <v>92</v>
      </c>
      <c r="E196" s="57" t="s">
        <v>93</v>
      </c>
      <c r="F196" s="29">
        <v>126.8</v>
      </c>
      <c r="G196" s="29">
        <v>130.4</v>
      </c>
      <c r="H196" s="29">
        <v>130.4</v>
      </c>
    </row>
    <row r="197" spans="1:9" ht="31.5" outlineLevel="2" x14ac:dyDescent="0.2">
      <c r="A197" s="1" t="s">
        <v>35</v>
      </c>
      <c r="B197" s="1" t="s">
        <v>152</v>
      </c>
      <c r="C197" s="1" t="s">
        <v>158</v>
      </c>
      <c r="D197" s="1"/>
      <c r="E197" s="54" t="s">
        <v>159</v>
      </c>
      <c r="F197" s="18">
        <f>F198</f>
        <v>675</v>
      </c>
      <c r="G197" s="18">
        <f t="shared" ref="G197:H197" si="84">G198</f>
        <v>675</v>
      </c>
      <c r="H197" s="18">
        <f t="shared" si="84"/>
        <v>675</v>
      </c>
    </row>
    <row r="198" spans="1:9" ht="31.5" outlineLevel="3" x14ac:dyDescent="0.2">
      <c r="A198" s="1" t="s">
        <v>35</v>
      </c>
      <c r="B198" s="1" t="s">
        <v>152</v>
      </c>
      <c r="C198" s="1" t="s">
        <v>160</v>
      </c>
      <c r="D198" s="1"/>
      <c r="E198" s="54" t="s">
        <v>161</v>
      </c>
      <c r="F198" s="18">
        <f>F199+F202</f>
        <v>675</v>
      </c>
      <c r="G198" s="18">
        <f>G199+G202</f>
        <v>675</v>
      </c>
      <c r="H198" s="18">
        <f>H199+H202</f>
        <v>675</v>
      </c>
    </row>
    <row r="199" spans="1:9" ht="31.5" outlineLevel="4" x14ac:dyDescent="0.2">
      <c r="A199" s="1" t="s">
        <v>35</v>
      </c>
      <c r="B199" s="1" t="s">
        <v>152</v>
      </c>
      <c r="C199" s="1" t="s">
        <v>162</v>
      </c>
      <c r="D199" s="1"/>
      <c r="E199" s="54" t="s">
        <v>163</v>
      </c>
      <c r="F199" s="18">
        <f>F200</f>
        <v>475</v>
      </c>
      <c r="G199" s="18">
        <f t="shared" ref="G199:H199" si="85">G200</f>
        <v>475</v>
      </c>
      <c r="H199" s="18">
        <f t="shared" si="85"/>
        <v>475</v>
      </c>
    </row>
    <row r="200" spans="1:9" ht="31.5" outlineLevel="5" x14ac:dyDescent="0.2">
      <c r="A200" s="1" t="s">
        <v>35</v>
      </c>
      <c r="B200" s="1" t="s">
        <v>152</v>
      </c>
      <c r="C200" s="1" t="s">
        <v>164</v>
      </c>
      <c r="D200" s="1"/>
      <c r="E200" s="54" t="s">
        <v>165</v>
      </c>
      <c r="F200" s="18">
        <f t="shared" ref="F200:H200" si="86">F201</f>
        <v>475</v>
      </c>
      <c r="G200" s="18">
        <f t="shared" si="86"/>
        <v>475</v>
      </c>
      <c r="H200" s="18">
        <f t="shared" si="86"/>
        <v>475</v>
      </c>
    </row>
    <row r="201" spans="1:9" ht="21" customHeight="1" outlineLevel="7" x14ac:dyDescent="0.2">
      <c r="A201" s="2" t="s">
        <v>35</v>
      </c>
      <c r="B201" s="2" t="s">
        <v>152</v>
      </c>
      <c r="C201" s="2" t="s">
        <v>164</v>
      </c>
      <c r="D201" s="2" t="s">
        <v>27</v>
      </c>
      <c r="E201" s="55" t="s">
        <v>28</v>
      </c>
      <c r="F201" s="19">
        <v>475</v>
      </c>
      <c r="G201" s="19">
        <v>475</v>
      </c>
      <c r="H201" s="19">
        <v>475</v>
      </c>
    </row>
    <row r="202" spans="1:9" ht="31.5" outlineLevel="4" x14ac:dyDescent="0.2">
      <c r="A202" s="1" t="s">
        <v>35</v>
      </c>
      <c r="B202" s="1" t="s">
        <v>152</v>
      </c>
      <c r="C202" s="1" t="s">
        <v>166</v>
      </c>
      <c r="D202" s="1"/>
      <c r="E202" s="54" t="s">
        <v>167</v>
      </c>
      <c r="F202" s="18">
        <f t="shared" ref="F202:H203" si="87">F203</f>
        <v>200</v>
      </c>
      <c r="G202" s="18">
        <f t="shared" si="87"/>
        <v>200</v>
      </c>
      <c r="H202" s="18">
        <f t="shared" si="87"/>
        <v>200</v>
      </c>
    </row>
    <row r="203" spans="1:9" ht="31.5" outlineLevel="5" x14ac:dyDescent="0.2">
      <c r="A203" s="1" t="s">
        <v>35</v>
      </c>
      <c r="B203" s="1" t="s">
        <v>152</v>
      </c>
      <c r="C203" s="1" t="s">
        <v>168</v>
      </c>
      <c r="D203" s="1"/>
      <c r="E203" s="54" t="s">
        <v>169</v>
      </c>
      <c r="F203" s="18">
        <f t="shared" si="87"/>
        <v>200</v>
      </c>
      <c r="G203" s="18">
        <f t="shared" si="87"/>
        <v>200</v>
      </c>
      <c r="H203" s="18">
        <f t="shared" si="87"/>
        <v>200</v>
      </c>
    </row>
    <row r="204" spans="1:9" ht="17.25" customHeight="1" outlineLevel="7" x14ac:dyDescent="0.2">
      <c r="A204" s="2" t="s">
        <v>35</v>
      </c>
      <c r="B204" s="2" t="s">
        <v>152</v>
      </c>
      <c r="C204" s="2" t="s">
        <v>168</v>
      </c>
      <c r="D204" s="2" t="s">
        <v>27</v>
      </c>
      <c r="E204" s="55" t="s">
        <v>28</v>
      </c>
      <c r="F204" s="19">
        <v>200</v>
      </c>
      <c r="G204" s="19">
        <v>200</v>
      </c>
      <c r="H204" s="19">
        <v>200</v>
      </c>
    </row>
    <row r="205" spans="1:9" ht="31.5" outlineLevel="2" x14ac:dyDescent="0.2">
      <c r="A205" s="1" t="s">
        <v>35</v>
      </c>
      <c r="B205" s="1" t="s">
        <v>152</v>
      </c>
      <c r="C205" s="1" t="s">
        <v>170</v>
      </c>
      <c r="D205" s="1"/>
      <c r="E205" s="54" t="s">
        <v>171</v>
      </c>
      <c r="F205" s="18">
        <f t="shared" ref="F205:H210" si="88">F206</f>
        <v>3364.4840000000004</v>
      </c>
      <c r="G205" s="18">
        <f t="shared" si="88"/>
        <v>3200</v>
      </c>
      <c r="H205" s="18">
        <f t="shared" si="88"/>
        <v>0</v>
      </c>
    </row>
    <row r="206" spans="1:9" ht="15.75" outlineLevel="3" x14ac:dyDescent="0.2">
      <c r="A206" s="1" t="s">
        <v>35</v>
      </c>
      <c r="B206" s="1" t="s">
        <v>152</v>
      </c>
      <c r="C206" s="1" t="s">
        <v>172</v>
      </c>
      <c r="D206" s="1"/>
      <c r="E206" s="79" t="s">
        <v>611</v>
      </c>
      <c r="F206" s="18">
        <f t="shared" si="88"/>
        <v>3364.4840000000004</v>
      </c>
      <c r="G206" s="18">
        <f t="shared" si="88"/>
        <v>3200</v>
      </c>
      <c r="H206" s="18">
        <f t="shared" si="88"/>
        <v>0</v>
      </c>
    </row>
    <row r="207" spans="1:9" ht="31.5" outlineLevel="4" x14ac:dyDescent="0.2">
      <c r="A207" s="1" t="s">
        <v>35</v>
      </c>
      <c r="B207" s="1" t="s">
        <v>152</v>
      </c>
      <c r="C207" s="1" t="s">
        <v>173</v>
      </c>
      <c r="D207" s="1"/>
      <c r="E207" s="79" t="s">
        <v>174</v>
      </c>
      <c r="F207" s="18">
        <f>F208+F210</f>
        <v>3364.4840000000004</v>
      </c>
      <c r="G207" s="18">
        <f t="shared" ref="G207:H207" si="89">G208+G210</f>
        <v>3200</v>
      </c>
      <c r="H207" s="18">
        <f t="shared" si="89"/>
        <v>0</v>
      </c>
    </row>
    <row r="208" spans="1:9" ht="47.25" outlineLevel="5" x14ac:dyDescent="0.2">
      <c r="A208" s="1" t="s">
        <v>35</v>
      </c>
      <c r="B208" s="1" t="s">
        <v>152</v>
      </c>
      <c r="C208" s="1" t="s">
        <v>175</v>
      </c>
      <c r="D208" s="1"/>
      <c r="E208" s="79" t="s">
        <v>581</v>
      </c>
      <c r="F208" s="20">
        <f t="shared" si="88"/>
        <v>841.18399999999997</v>
      </c>
      <c r="G208" s="18">
        <f t="shared" si="88"/>
        <v>800</v>
      </c>
      <c r="H208" s="18">
        <f t="shared" si="88"/>
        <v>0</v>
      </c>
      <c r="I208" s="68"/>
    </row>
    <row r="209" spans="1:9" ht="31.5" outlineLevel="7" x14ac:dyDescent="0.2">
      <c r="A209" s="2" t="s">
        <v>35</v>
      </c>
      <c r="B209" s="2" t="s">
        <v>152</v>
      </c>
      <c r="C209" s="2" t="s">
        <v>175</v>
      </c>
      <c r="D209" s="2" t="s">
        <v>92</v>
      </c>
      <c r="E209" s="61" t="s">
        <v>93</v>
      </c>
      <c r="F209" s="182">
        <v>841.18399999999997</v>
      </c>
      <c r="G209" s="19">
        <v>800</v>
      </c>
      <c r="H209" s="19"/>
      <c r="I209" s="68"/>
    </row>
    <row r="210" spans="1:9" s="27" customFormat="1" ht="47.25" outlineLevel="5" x14ac:dyDescent="0.2">
      <c r="A210" s="25" t="s">
        <v>35</v>
      </c>
      <c r="B210" s="25" t="s">
        <v>152</v>
      </c>
      <c r="C210" s="25" t="s">
        <v>175</v>
      </c>
      <c r="D210" s="25"/>
      <c r="E210" s="177" t="s">
        <v>590</v>
      </c>
      <c r="F210" s="69">
        <f t="shared" si="88"/>
        <v>2523.3000000000002</v>
      </c>
      <c r="G210" s="26">
        <f t="shared" si="88"/>
        <v>2400</v>
      </c>
      <c r="H210" s="26">
        <f t="shared" si="88"/>
        <v>0</v>
      </c>
      <c r="I210" s="68"/>
    </row>
    <row r="211" spans="1:9" s="27" customFormat="1" ht="31.5" outlineLevel="7" x14ac:dyDescent="0.2">
      <c r="A211" s="28" t="s">
        <v>35</v>
      </c>
      <c r="B211" s="28" t="s">
        <v>152</v>
      </c>
      <c r="C211" s="28" t="s">
        <v>175</v>
      </c>
      <c r="D211" s="28" t="s">
        <v>92</v>
      </c>
      <c r="E211" s="57" t="s">
        <v>93</v>
      </c>
      <c r="F211" s="29">
        <v>2523.3000000000002</v>
      </c>
      <c r="G211" s="29">
        <v>2400</v>
      </c>
      <c r="H211" s="29"/>
    </row>
    <row r="212" spans="1:9" ht="15.75" outlineLevel="1" x14ac:dyDescent="0.2">
      <c r="A212" s="1" t="s">
        <v>35</v>
      </c>
      <c r="B212" s="1" t="s">
        <v>176</v>
      </c>
      <c r="C212" s="1"/>
      <c r="D212" s="1"/>
      <c r="E212" s="54" t="s">
        <v>177</v>
      </c>
      <c r="F212" s="18">
        <f>F213</f>
        <v>748.3</v>
      </c>
      <c r="G212" s="18">
        <f t="shared" ref="G212:H212" si="90">G213</f>
        <v>699.3</v>
      </c>
      <c r="H212" s="18">
        <f t="shared" si="90"/>
        <v>699.3</v>
      </c>
    </row>
    <row r="213" spans="1:9" ht="47.25" outlineLevel="2" x14ac:dyDescent="0.2">
      <c r="A213" s="1" t="s">
        <v>35</v>
      </c>
      <c r="B213" s="1" t="s">
        <v>176</v>
      </c>
      <c r="C213" s="1" t="s">
        <v>76</v>
      </c>
      <c r="D213" s="1"/>
      <c r="E213" s="54" t="s">
        <v>77</v>
      </c>
      <c r="F213" s="18">
        <f>F214+F219</f>
        <v>748.3</v>
      </c>
      <c r="G213" s="18">
        <f t="shared" ref="G213:H213" si="91">G214+G219</f>
        <v>699.3</v>
      </c>
      <c r="H213" s="18">
        <f t="shared" si="91"/>
        <v>699.3</v>
      </c>
    </row>
    <row r="214" spans="1:9" ht="31.5" outlineLevel="3" x14ac:dyDescent="0.2">
      <c r="A214" s="1" t="s">
        <v>35</v>
      </c>
      <c r="B214" s="1" t="s">
        <v>176</v>
      </c>
      <c r="C214" s="1" t="s">
        <v>124</v>
      </c>
      <c r="D214" s="1"/>
      <c r="E214" s="54" t="s">
        <v>125</v>
      </c>
      <c r="F214" s="18">
        <f t="shared" ref="F214:H215" si="92">F215</f>
        <v>263.3</v>
      </c>
      <c r="G214" s="18">
        <f t="shared" si="92"/>
        <v>263.3</v>
      </c>
      <c r="H214" s="18">
        <f t="shared" si="92"/>
        <v>263.3</v>
      </c>
    </row>
    <row r="215" spans="1:9" ht="31.5" outlineLevel="4" x14ac:dyDescent="0.2">
      <c r="A215" s="1" t="s">
        <v>35</v>
      </c>
      <c r="B215" s="1" t="s">
        <v>176</v>
      </c>
      <c r="C215" s="1" t="s">
        <v>137</v>
      </c>
      <c r="D215" s="1"/>
      <c r="E215" s="54" t="s">
        <v>612</v>
      </c>
      <c r="F215" s="18">
        <f t="shared" si="92"/>
        <v>263.3</v>
      </c>
      <c r="G215" s="18">
        <f t="shared" si="92"/>
        <v>263.3</v>
      </c>
      <c r="H215" s="18">
        <f t="shared" si="92"/>
        <v>263.3</v>
      </c>
    </row>
    <row r="216" spans="1:9" ht="18.75" customHeight="1" outlineLevel="5" x14ac:dyDescent="0.2">
      <c r="A216" s="1" t="s">
        <v>35</v>
      </c>
      <c r="B216" s="1" t="s">
        <v>176</v>
      </c>
      <c r="C216" s="1" t="s">
        <v>178</v>
      </c>
      <c r="D216" s="1"/>
      <c r="E216" s="54" t="s">
        <v>179</v>
      </c>
      <c r="F216" s="18">
        <f>F217+F218</f>
        <v>263.3</v>
      </c>
      <c r="G216" s="18">
        <f t="shared" ref="G216:H216" si="93">G217+G218</f>
        <v>263.3</v>
      </c>
      <c r="H216" s="18">
        <f t="shared" si="93"/>
        <v>263.3</v>
      </c>
    </row>
    <row r="217" spans="1:9" ht="31.5" outlineLevel="7" x14ac:dyDescent="0.2">
      <c r="A217" s="2" t="s">
        <v>35</v>
      </c>
      <c r="B217" s="2" t="s">
        <v>176</v>
      </c>
      <c r="C217" s="2" t="s">
        <v>178</v>
      </c>
      <c r="D217" s="2" t="s">
        <v>11</v>
      </c>
      <c r="E217" s="55" t="s">
        <v>12</v>
      </c>
      <c r="F217" s="19">
        <v>145</v>
      </c>
      <c r="G217" s="19">
        <v>145</v>
      </c>
      <c r="H217" s="19">
        <v>145</v>
      </c>
    </row>
    <row r="218" spans="1:9" ht="31.5" outlineLevel="7" x14ac:dyDescent="0.2">
      <c r="A218" s="2" t="s">
        <v>35</v>
      </c>
      <c r="B218" s="2" t="s">
        <v>176</v>
      </c>
      <c r="C218" s="2" t="s">
        <v>178</v>
      </c>
      <c r="D218" s="2" t="s">
        <v>92</v>
      </c>
      <c r="E218" s="55" t="s">
        <v>93</v>
      </c>
      <c r="F218" s="19">
        <v>118.3</v>
      </c>
      <c r="G218" s="19">
        <v>118.3</v>
      </c>
      <c r="H218" s="19">
        <v>118.3</v>
      </c>
    </row>
    <row r="219" spans="1:9" ht="31.5" outlineLevel="3" x14ac:dyDescent="0.2">
      <c r="A219" s="1" t="s">
        <v>35</v>
      </c>
      <c r="B219" s="1" t="s">
        <v>176</v>
      </c>
      <c r="C219" s="1" t="s">
        <v>180</v>
      </c>
      <c r="D219" s="1"/>
      <c r="E219" s="54" t="s">
        <v>181</v>
      </c>
      <c r="F219" s="18">
        <f t="shared" ref="F219:H221" si="94">F220</f>
        <v>485</v>
      </c>
      <c r="G219" s="18">
        <f t="shared" si="94"/>
        <v>436</v>
      </c>
      <c r="H219" s="18">
        <f t="shared" si="94"/>
        <v>436</v>
      </c>
    </row>
    <row r="220" spans="1:9" ht="15.75" outlineLevel="4" x14ac:dyDescent="0.2">
      <c r="A220" s="1" t="s">
        <v>35</v>
      </c>
      <c r="B220" s="1" t="s">
        <v>176</v>
      </c>
      <c r="C220" s="1" t="s">
        <v>182</v>
      </c>
      <c r="D220" s="1"/>
      <c r="E220" s="54" t="s">
        <v>183</v>
      </c>
      <c r="F220" s="18">
        <f t="shared" si="94"/>
        <v>485</v>
      </c>
      <c r="G220" s="18">
        <f t="shared" si="94"/>
        <v>436</v>
      </c>
      <c r="H220" s="18">
        <f t="shared" si="94"/>
        <v>436</v>
      </c>
    </row>
    <row r="221" spans="1:9" ht="15.75" outlineLevel="5" x14ac:dyDescent="0.2">
      <c r="A221" s="1" t="s">
        <v>35</v>
      </c>
      <c r="B221" s="1" t="s">
        <v>176</v>
      </c>
      <c r="C221" s="1" t="s">
        <v>184</v>
      </c>
      <c r="D221" s="1"/>
      <c r="E221" s="54" t="s">
        <v>185</v>
      </c>
      <c r="F221" s="18">
        <f t="shared" si="94"/>
        <v>485</v>
      </c>
      <c r="G221" s="18">
        <f t="shared" si="94"/>
        <v>436</v>
      </c>
      <c r="H221" s="18">
        <f t="shared" si="94"/>
        <v>436</v>
      </c>
    </row>
    <row r="222" spans="1:9" ht="31.5" outlineLevel="7" x14ac:dyDescent="0.2">
      <c r="A222" s="2" t="s">
        <v>35</v>
      </c>
      <c r="B222" s="2" t="s">
        <v>176</v>
      </c>
      <c r="C222" s="2" t="s">
        <v>184</v>
      </c>
      <c r="D222" s="2" t="s">
        <v>11</v>
      </c>
      <c r="E222" s="55" t="s">
        <v>12</v>
      </c>
      <c r="F222" s="19">
        <v>485</v>
      </c>
      <c r="G222" s="19">
        <v>436</v>
      </c>
      <c r="H222" s="19">
        <v>436</v>
      </c>
    </row>
    <row r="223" spans="1:9" ht="15.75" outlineLevel="1" x14ac:dyDescent="0.2">
      <c r="A223" s="1" t="s">
        <v>35</v>
      </c>
      <c r="B223" s="1" t="s">
        <v>186</v>
      </c>
      <c r="C223" s="1"/>
      <c r="D223" s="1"/>
      <c r="E223" s="54" t="s">
        <v>187</v>
      </c>
      <c r="F223" s="18">
        <f t="shared" ref="F223:H227" si="95">F224</f>
        <v>3000</v>
      </c>
      <c r="G223" s="18">
        <f t="shared" si="95"/>
        <v>3000</v>
      </c>
      <c r="H223" s="18">
        <f t="shared" si="95"/>
        <v>3000</v>
      </c>
    </row>
    <row r="224" spans="1:9" ht="31.5" outlineLevel="2" x14ac:dyDescent="0.2">
      <c r="A224" s="1" t="s">
        <v>35</v>
      </c>
      <c r="B224" s="1" t="s">
        <v>186</v>
      </c>
      <c r="C224" s="1" t="s">
        <v>170</v>
      </c>
      <c r="D224" s="1"/>
      <c r="E224" s="54" t="s">
        <v>171</v>
      </c>
      <c r="F224" s="18">
        <f t="shared" si="95"/>
        <v>3000</v>
      </c>
      <c r="G224" s="18">
        <f t="shared" si="95"/>
        <v>3000</v>
      </c>
      <c r="H224" s="18">
        <f t="shared" si="95"/>
        <v>3000</v>
      </c>
    </row>
    <row r="225" spans="1:9" ht="47.25" outlineLevel="3" x14ac:dyDescent="0.2">
      <c r="A225" s="1" t="s">
        <v>35</v>
      </c>
      <c r="B225" s="1" t="s">
        <v>186</v>
      </c>
      <c r="C225" s="1" t="s">
        <v>188</v>
      </c>
      <c r="D225" s="1"/>
      <c r="E225" s="54" t="s">
        <v>189</v>
      </c>
      <c r="F225" s="18">
        <f t="shared" si="95"/>
        <v>3000</v>
      </c>
      <c r="G225" s="18">
        <f t="shared" si="95"/>
        <v>3000</v>
      </c>
      <c r="H225" s="18">
        <f t="shared" si="95"/>
        <v>3000</v>
      </c>
    </row>
    <row r="226" spans="1:9" ht="47.25" outlineLevel="4" x14ac:dyDescent="0.2">
      <c r="A226" s="1" t="s">
        <v>35</v>
      </c>
      <c r="B226" s="1" t="s">
        <v>186</v>
      </c>
      <c r="C226" s="1" t="s">
        <v>190</v>
      </c>
      <c r="D226" s="1"/>
      <c r="E226" s="54" t="s">
        <v>114</v>
      </c>
      <c r="F226" s="18">
        <f t="shared" si="95"/>
        <v>3000</v>
      </c>
      <c r="G226" s="18">
        <f t="shared" si="95"/>
        <v>3000</v>
      </c>
      <c r="H226" s="18">
        <f t="shared" si="95"/>
        <v>3000</v>
      </c>
    </row>
    <row r="227" spans="1:9" ht="31.5" outlineLevel="5" x14ac:dyDescent="0.2">
      <c r="A227" s="1" t="s">
        <v>35</v>
      </c>
      <c r="B227" s="1" t="s">
        <v>186</v>
      </c>
      <c r="C227" s="1" t="s">
        <v>191</v>
      </c>
      <c r="D227" s="1"/>
      <c r="E227" s="54" t="s">
        <v>192</v>
      </c>
      <c r="F227" s="18">
        <f t="shared" si="95"/>
        <v>3000</v>
      </c>
      <c r="G227" s="18">
        <f t="shared" si="95"/>
        <v>3000</v>
      </c>
      <c r="H227" s="18">
        <f t="shared" si="95"/>
        <v>3000</v>
      </c>
    </row>
    <row r="228" spans="1:9" ht="31.5" outlineLevel="7" x14ac:dyDescent="0.2">
      <c r="A228" s="2" t="s">
        <v>35</v>
      </c>
      <c r="B228" s="2" t="s">
        <v>186</v>
      </c>
      <c r="C228" s="2" t="s">
        <v>191</v>
      </c>
      <c r="D228" s="45" t="s">
        <v>11</v>
      </c>
      <c r="E228" s="55" t="s">
        <v>12</v>
      </c>
      <c r="F228" s="19">
        <v>3000</v>
      </c>
      <c r="G228" s="19">
        <v>3000</v>
      </c>
      <c r="H228" s="19">
        <v>3000</v>
      </c>
      <c r="I228" s="81"/>
    </row>
    <row r="229" spans="1:9" ht="15.75" outlineLevel="1" x14ac:dyDescent="0.2">
      <c r="A229" s="1" t="s">
        <v>35</v>
      </c>
      <c r="B229" s="1" t="s">
        <v>193</v>
      </c>
      <c r="C229" s="1"/>
      <c r="D229" s="1"/>
      <c r="E229" s="54" t="s">
        <v>194</v>
      </c>
      <c r="F229" s="18">
        <f t="shared" ref="F229:H230" si="96">F230</f>
        <v>256683.59999999998</v>
      </c>
      <c r="G229" s="18">
        <f t="shared" si="96"/>
        <v>232099.9</v>
      </c>
      <c r="H229" s="18">
        <f t="shared" si="96"/>
        <v>227139.6</v>
      </c>
    </row>
    <row r="230" spans="1:9" ht="31.5" outlineLevel="2" x14ac:dyDescent="0.2">
      <c r="A230" s="1" t="s">
        <v>35</v>
      </c>
      <c r="B230" s="1" t="s">
        <v>193</v>
      </c>
      <c r="C230" s="1" t="s">
        <v>170</v>
      </c>
      <c r="D230" s="1"/>
      <c r="E230" s="54" t="s">
        <v>171</v>
      </c>
      <c r="F230" s="18">
        <f t="shared" si="96"/>
        <v>256683.59999999998</v>
      </c>
      <c r="G230" s="18">
        <f t="shared" si="96"/>
        <v>232099.9</v>
      </c>
      <c r="H230" s="18">
        <f t="shared" si="96"/>
        <v>227139.6</v>
      </c>
    </row>
    <row r="231" spans="1:9" ht="31.5" outlineLevel="3" x14ac:dyDescent="0.2">
      <c r="A231" s="1" t="s">
        <v>35</v>
      </c>
      <c r="B231" s="1" t="s">
        <v>193</v>
      </c>
      <c r="C231" s="1" t="s">
        <v>195</v>
      </c>
      <c r="D231" s="1"/>
      <c r="E231" s="54" t="s">
        <v>196</v>
      </c>
      <c r="F231" s="18">
        <f>F232+F235</f>
        <v>256683.59999999998</v>
      </c>
      <c r="G231" s="18">
        <f t="shared" ref="G231:H231" si="97">G232+G235</f>
        <v>232099.9</v>
      </c>
      <c r="H231" s="18">
        <f t="shared" si="97"/>
        <v>227139.6</v>
      </c>
    </row>
    <row r="232" spans="1:9" ht="31.5" outlineLevel="4" x14ac:dyDescent="0.2">
      <c r="A232" s="1" t="s">
        <v>35</v>
      </c>
      <c r="B232" s="1" t="s">
        <v>193</v>
      </c>
      <c r="C232" s="1" t="s">
        <v>197</v>
      </c>
      <c r="D232" s="1"/>
      <c r="E232" s="54" t="s">
        <v>198</v>
      </c>
      <c r="F232" s="18">
        <f t="shared" ref="F232:H233" si="98">F233</f>
        <v>178114.3</v>
      </c>
      <c r="G232" s="18">
        <f t="shared" si="98"/>
        <v>180000</v>
      </c>
      <c r="H232" s="18">
        <f t="shared" si="98"/>
        <v>170000</v>
      </c>
    </row>
    <row r="233" spans="1:9" ht="15.75" outlineLevel="5" x14ac:dyDescent="0.2">
      <c r="A233" s="1" t="s">
        <v>35</v>
      </c>
      <c r="B233" s="1" t="s">
        <v>193</v>
      </c>
      <c r="C233" s="1" t="s">
        <v>199</v>
      </c>
      <c r="D233" s="1"/>
      <c r="E233" s="54" t="s">
        <v>200</v>
      </c>
      <c r="F233" s="18">
        <f t="shared" si="98"/>
        <v>178114.3</v>
      </c>
      <c r="G233" s="18">
        <f t="shared" si="98"/>
        <v>180000</v>
      </c>
      <c r="H233" s="18">
        <f t="shared" si="98"/>
        <v>170000</v>
      </c>
    </row>
    <row r="234" spans="1:9" ht="31.5" outlineLevel="7" x14ac:dyDescent="0.2">
      <c r="A234" s="2" t="s">
        <v>35</v>
      </c>
      <c r="B234" s="2" t="s">
        <v>193</v>
      </c>
      <c r="C234" s="2" t="s">
        <v>199</v>
      </c>
      <c r="D234" s="2" t="s">
        <v>92</v>
      </c>
      <c r="E234" s="55" t="s">
        <v>93</v>
      </c>
      <c r="F234" s="19">
        <v>178114.3</v>
      </c>
      <c r="G234" s="19">
        <v>180000</v>
      </c>
      <c r="H234" s="19">
        <v>170000</v>
      </c>
      <c r="I234" s="38"/>
    </row>
    <row r="235" spans="1:9" ht="33.75" customHeight="1" outlineLevel="4" x14ac:dyDescent="0.2">
      <c r="A235" s="1" t="s">
        <v>35</v>
      </c>
      <c r="B235" s="1" t="s">
        <v>193</v>
      </c>
      <c r="C235" s="1" t="s">
        <v>201</v>
      </c>
      <c r="D235" s="1"/>
      <c r="E235" s="54" t="s">
        <v>613</v>
      </c>
      <c r="F235" s="18">
        <f>F236+F238</f>
        <v>78569.299999999988</v>
      </c>
      <c r="G235" s="18">
        <f t="shared" ref="G235:H235" si="99">G236+G238</f>
        <v>52099.9</v>
      </c>
      <c r="H235" s="18">
        <f t="shared" si="99"/>
        <v>57139.6</v>
      </c>
    </row>
    <row r="236" spans="1:9" ht="63" outlineLevel="5" x14ac:dyDescent="0.2">
      <c r="A236" s="1" t="s">
        <v>35</v>
      </c>
      <c r="B236" s="1" t="s">
        <v>193</v>
      </c>
      <c r="C236" s="1" t="s">
        <v>202</v>
      </c>
      <c r="D236" s="1"/>
      <c r="E236" s="54" t="s">
        <v>572</v>
      </c>
      <c r="F236" s="18">
        <f>F237</f>
        <v>7856.9</v>
      </c>
      <c r="G236" s="18">
        <f t="shared" ref="G236:H236" si="100">G237</f>
        <v>5210</v>
      </c>
      <c r="H236" s="18">
        <f t="shared" si="100"/>
        <v>5714</v>
      </c>
    </row>
    <row r="237" spans="1:9" ht="31.5" outlineLevel="7" x14ac:dyDescent="0.2">
      <c r="A237" s="2" t="s">
        <v>35</v>
      </c>
      <c r="B237" s="2" t="s">
        <v>193</v>
      </c>
      <c r="C237" s="2" t="s">
        <v>202</v>
      </c>
      <c r="D237" s="2" t="s">
        <v>92</v>
      </c>
      <c r="E237" s="55" t="s">
        <v>93</v>
      </c>
      <c r="F237" s="19">
        <v>7856.9</v>
      </c>
      <c r="G237" s="19">
        <v>5210</v>
      </c>
      <c r="H237" s="19">
        <v>5714</v>
      </c>
    </row>
    <row r="238" spans="1:9" s="27" customFormat="1" ht="63" outlineLevel="5" x14ac:dyDescent="0.2">
      <c r="A238" s="25" t="s">
        <v>35</v>
      </c>
      <c r="B238" s="25" t="s">
        <v>193</v>
      </c>
      <c r="C238" s="25" t="s">
        <v>202</v>
      </c>
      <c r="D238" s="25"/>
      <c r="E238" s="56" t="s">
        <v>587</v>
      </c>
      <c r="F238" s="26">
        <f>F239</f>
        <v>70712.399999999994</v>
      </c>
      <c r="G238" s="26">
        <f t="shared" ref="G238:H238" si="101">G239</f>
        <v>46889.9</v>
      </c>
      <c r="H238" s="26">
        <f t="shared" si="101"/>
        <v>51425.599999999999</v>
      </c>
    </row>
    <row r="239" spans="1:9" s="27" customFormat="1" ht="31.5" outlineLevel="7" x14ac:dyDescent="0.2">
      <c r="A239" s="28" t="s">
        <v>35</v>
      </c>
      <c r="B239" s="28" t="s">
        <v>193</v>
      </c>
      <c r="C239" s="28" t="s">
        <v>202</v>
      </c>
      <c r="D239" s="28" t="s">
        <v>92</v>
      </c>
      <c r="E239" s="57" t="s">
        <v>93</v>
      </c>
      <c r="F239" s="29">
        <v>70712.399999999994</v>
      </c>
      <c r="G239" s="29">
        <v>46889.9</v>
      </c>
      <c r="H239" s="29">
        <v>51425.599999999999</v>
      </c>
    </row>
    <row r="240" spans="1:9" ht="15.75" outlineLevel="1" x14ac:dyDescent="0.2">
      <c r="A240" s="1" t="s">
        <v>35</v>
      </c>
      <c r="B240" s="1" t="s">
        <v>203</v>
      </c>
      <c r="C240" s="1"/>
      <c r="D240" s="1"/>
      <c r="E240" s="54" t="s">
        <v>204</v>
      </c>
      <c r="F240" s="18">
        <f>F241+F246</f>
        <v>1800</v>
      </c>
      <c r="G240" s="18">
        <f t="shared" ref="G240:H240" si="102">G241+G246</f>
        <v>1550</v>
      </c>
      <c r="H240" s="18">
        <f t="shared" si="102"/>
        <v>1550</v>
      </c>
    </row>
    <row r="241" spans="1:9" ht="31.5" outlineLevel="2" x14ac:dyDescent="0.2">
      <c r="A241" s="1" t="s">
        <v>35</v>
      </c>
      <c r="B241" s="1" t="s">
        <v>203</v>
      </c>
      <c r="C241" s="1" t="s">
        <v>205</v>
      </c>
      <c r="D241" s="1"/>
      <c r="E241" s="54" t="s">
        <v>206</v>
      </c>
      <c r="F241" s="18">
        <f t="shared" ref="F241:H244" si="103">F242</f>
        <v>800</v>
      </c>
      <c r="G241" s="18">
        <f t="shared" si="103"/>
        <v>700</v>
      </c>
      <c r="H241" s="18">
        <f t="shared" si="103"/>
        <v>700</v>
      </c>
    </row>
    <row r="242" spans="1:9" ht="31.5" outlineLevel="3" x14ac:dyDescent="0.2">
      <c r="A242" s="1" t="s">
        <v>35</v>
      </c>
      <c r="B242" s="1" t="s">
        <v>203</v>
      </c>
      <c r="C242" s="1" t="s">
        <v>207</v>
      </c>
      <c r="D242" s="1"/>
      <c r="E242" s="54" t="s">
        <v>208</v>
      </c>
      <c r="F242" s="18">
        <f t="shared" si="103"/>
        <v>800</v>
      </c>
      <c r="G242" s="18">
        <f t="shared" si="103"/>
        <v>700</v>
      </c>
      <c r="H242" s="18">
        <f t="shared" si="103"/>
        <v>700</v>
      </c>
    </row>
    <row r="243" spans="1:9" ht="47.25" customHeight="1" outlineLevel="4" x14ac:dyDescent="0.2">
      <c r="A243" s="1" t="s">
        <v>35</v>
      </c>
      <c r="B243" s="1" t="s">
        <v>203</v>
      </c>
      <c r="C243" s="1" t="s">
        <v>209</v>
      </c>
      <c r="D243" s="1"/>
      <c r="E243" s="79" t="s">
        <v>810</v>
      </c>
      <c r="F243" s="18">
        <f t="shared" si="103"/>
        <v>800</v>
      </c>
      <c r="G243" s="18">
        <f t="shared" si="103"/>
        <v>700</v>
      </c>
      <c r="H243" s="18">
        <f t="shared" si="103"/>
        <v>700</v>
      </c>
      <c r="I243" s="82"/>
    </row>
    <row r="244" spans="1:9" ht="23.25" customHeight="1" outlineLevel="5" x14ac:dyDescent="0.2">
      <c r="A244" s="1" t="s">
        <v>35</v>
      </c>
      <c r="B244" s="1" t="s">
        <v>203</v>
      </c>
      <c r="C244" s="1" t="s">
        <v>210</v>
      </c>
      <c r="D244" s="1"/>
      <c r="E244" s="79" t="s">
        <v>633</v>
      </c>
      <c r="F244" s="18">
        <f t="shared" si="103"/>
        <v>800</v>
      </c>
      <c r="G244" s="18">
        <f t="shared" si="103"/>
        <v>700</v>
      </c>
      <c r="H244" s="18">
        <f t="shared" si="103"/>
        <v>700</v>
      </c>
      <c r="I244" s="80"/>
    </row>
    <row r="245" spans="1:9" ht="31.5" outlineLevel="7" x14ac:dyDescent="0.2">
      <c r="A245" s="2" t="s">
        <v>35</v>
      </c>
      <c r="B245" s="2" t="s">
        <v>203</v>
      </c>
      <c r="C245" s="2" t="s">
        <v>210</v>
      </c>
      <c r="D245" s="2" t="s">
        <v>11</v>
      </c>
      <c r="E245" s="55" t="s">
        <v>12</v>
      </c>
      <c r="F245" s="19">
        <v>800</v>
      </c>
      <c r="G245" s="19">
        <v>700</v>
      </c>
      <c r="H245" s="19">
        <v>700</v>
      </c>
    </row>
    <row r="246" spans="1:9" ht="31.5" outlineLevel="2" x14ac:dyDescent="0.2">
      <c r="A246" s="1" t="s">
        <v>35</v>
      </c>
      <c r="B246" s="1" t="s">
        <v>203</v>
      </c>
      <c r="C246" s="1" t="s">
        <v>158</v>
      </c>
      <c r="D246" s="1"/>
      <c r="E246" s="54" t="s">
        <v>159</v>
      </c>
      <c r="F246" s="18">
        <f>F247</f>
        <v>1000</v>
      </c>
      <c r="G246" s="18">
        <f t="shared" ref="G246:H246" si="104">G247</f>
        <v>850</v>
      </c>
      <c r="H246" s="18">
        <f t="shared" si="104"/>
        <v>850</v>
      </c>
    </row>
    <row r="247" spans="1:9" ht="31.5" outlineLevel="3" x14ac:dyDescent="0.2">
      <c r="A247" s="1" t="s">
        <v>35</v>
      </c>
      <c r="B247" s="1" t="s">
        <v>203</v>
      </c>
      <c r="C247" s="1" t="s">
        <v>211</v>
      </c>
      <c r="D247" s="1"/>
      <c r="E247" s="54" t="s">
        <v>212</v>
      </c>
      <c r="F247" s="18">
        <f>F248+F251</f>
        <v>1000</v>
      </c>
      <c r="G247" s="18">
        <f t="shared" ref="G247:H247" si="105">G248+G251</f>
        <v>850</v>
      </c>
      <c r="H247" s="18">
        <f t="shared" si="105"/>
        <v>850</v>
      </c>
    </row>
    <row r="248" spans="1:9" ht="31.5" outlineLevel="4" x14ac:dyDescent="0.2">
      <c r="A248" s="1" t="s">
        <v>35</v>
      </c>
      <c r="B248" s="1" t="s">
        <v>203</v>
      </c>
      <c r="C248" s="1" t="s">
        <v>213</v>
      </c>
      <c r="D248" s="1"/>
      <c r="E248" s="54" t="s">
        <v>214</v>
      </c>
      <c r="F248" s="18">
        <f t="shared" ref="F248:H249" si="106">F249</f>
        <v>700</v>
      </c>
      <c r="G248" s="18">
        <f t="shared" si="106"/>
        <v>600</v>
      </c>
      <c r="H248" s="18">
        <f t="shared" si="106"/>
        <v>600</v>
      </c>
    </row>
    <row r="249" spans="1:9" ht="17.25" customHeight="1" outlineLevel="5" x14ac:dyDescent="0.2">
      <c r="A249" s="1" t="s">
        <v>35</v>
      </c>
      <c r="B249" s="1" t="s">
        <v>203</v>
      </c>
      <c r="C249" s="1" t="s">
        <v>215</v>
      </c>
      <c r="D249" s="1"/>
      <c r="E249" s="54" t="s">
        <v>216</v>
      </c>
      <c r="F249" s="18">
        <f t="shared" si="106"/>
        <v>700</v>
      </c>
      <c r="G249" s="18">
        <f t="shared" si="106"/>
        <v>600</v>
      </c>
      <c r="H249" s="18">
        <f t="shared" si="106"/>
        <v>600</v>
      </c>
    </row>
    <row r="250" spans="1:9" ht="31.5" outlineLevel="7" x14ac:dyDescent="0.2">
      <c r="A250" s="2" t="s">
        <v>35</v>
      </c>
      <c r="B250" s="2" t="s">
        <v>203</v>
      </c>
      <c r="C250" s="2" t="s">
        <v>215</v>
      </c>
      <c r="D250" s="2" t="s">
        <v>92</v>
      </c>
      <c r="E250" s="55" t="s">
        <v>93</v>
      </c>
      <c r="F250" s="19">
        <v>700</v>
      </c>
      <c r="G250" s="19">
        <v>600</v>
      </c>
      <c r="H250" s="19">
        <v>600</v>
      </c>
    </row>
    <row r="251" spans="1:9" ht="31.5" outlineLevel="4" x14ac:dyDescent="0.2">
      <c r="A251" s="1" t="s">
        <v>35</v>
      </c>
      <c r="B251" s="1" t="s">
        <v>203</v>
      </c>
      <c r="C251" s="1" t="s">
        <v>217</v>
      </c>
      <c r="D251" s="1"/>
      <c r="E251" s="54" t="s">
        <v>218</v>
      </c>
      <c r="F251" s="18">
        <f t="shared" ref="F251:H252" si="107">F252</f>
        <v>300</v>
      </c>
      <c r="G251" s="18">
        <f t="shared" si="107"/>
        <v>250</v>
      </c>
      <c r="H251" s="18">
        <f t="shared" si="107"/>
        <v>250</v>
      </c>
    </row>
    <row r="252" spans="1:9" ht="15.75" outlineLevel="5" x14ac:dyDescent="0.2">
      <c r="A252" s="1" t="s">
        <v>35</v>
      </c>
      <c r="B252" s="1" t="s">
        <v>203</v>
      </c>
      <c r="C252" s="1" t="s">
        <v>219</v>
      </c>
      <c r="D252" s="1"/>
      <c r="E252" s="54" t="s">
        <v>220</v>
      </c>
      <c r="F252" s="18">
        <f t="shared" si="107"/>
        <v>300</v>
      </c>
      <c r="G252" s="18">
        <f t="shared" si="107"/>
        <v>250</v>
      </c>
      <c r="H252" s="18">
        <f t="shared" si="107"/>
        <v>250</v>
      </c>
    </row>
    <row r="253" spans="1:9" ht="15.75" outlineLevel="7" x14ac:dyDescent="0.2">
      <c r="A253" s="2" t="s">
        <v>35</v>
      </c>
      <c r="B253" s="2" t="s">
        <v>203</v>
      </c>
      <c r="C253" s="2" t="s">
        <v>219</v>
      </c>
      <c r="D253" s="2" t="s">
        <v>27</v>
      </c>
      <c r="E253" s="55" t="s">
        <v>28</v>
      </c>
      <c r="F253" s="19">
        <v>300</v>
      </c>
      <c r="G253" s="19">
        <v>250</v>
      </c>
      <c r="H253" s="19">
        <v>250</v>
      </c>
    </row>
    <row r="254" spans="1:9" ht="15.75" outlineLevel="7" x14ac:dyDescent="0.2">
      <c r="A254" s="1" t="s">
        <v>35</v>
      </c>
      <c r="B254" s="1" t="s">
        <v>573</v>
      </c>
      <c r="C254" s="2"/>
      <c r="D254" s="2"/>
      <c r="E254" s="53" t="s">
        <v>553</v>
      </c>
      <c r="F254" s="18">
        <f>F255+F281+F292+F334</f>
        <v>529841.19527000003</v>
      </c>
      <c r="G254" s="18">
        <f>G255+G281+G292+G334</f>
        <v>443230.69999999995</v>
      </c>
      <c r="H254" s="18">
        <f>H255+H281+H292+H334</f>
        <v>255740.75</v>
      </c>
    </row>
    <row r="255" spans="1:9" ht="15.75" outlineLevel="1" x14ac:dyDescent="0.2">
      <c r="A255" s="1" t="s">
        <v>35</v>
      </c>
      <c r="B255" s="1" t="s">
        <v>221</v>
      </c>
      <c r="C255" s="1"/>
      <c r="D255" s="1"/>
      <c r="E255" s="54" t="s">
        <v>222</v>
      </c>
      <c r="F255" s="18">
        <f>F256</f>
        <v>304164.29527</v>
      </c>
      <c r="G255" s="18">
        <f t="shared" ref="G255:H255" si="108">G256</f>
        <v>232965.3</v>
      </c>
      <c r="H255" s="18">
        <f t="shared" si="108"/>
        <v>43666.25</v>
      </c>
    </row>
    <row r="256" spans="1:9" ht="31.5" outlineLevel="2" x14ac:dyDescent="0.2">
      <c r="A256" s="1" t="s">
        <v>35</v>
      </c>
      <c r="B256" s="1" t="s">
        <v>221</v>
      </c>
      <c r="C256" s="1" t="s">
        <v>170</v>
      </c>
      <c r="D256" s="1"/>
      <c r="E256" s="54" t="s">
        <v>171</v>
      </c>
      <c r="F256" s="18">
        <f>F257+F263</f>
        <v>304164.29527</v>
      </c>
      <c r="G256" s="18">
        <f t="shared" ref="G256:H256" si="109">G257+G263</f>
        <v>232965.3</v>
      </c>
      <c r="H256" s="18">
        <f t="shared" si="109"/>
        <v>43666.25</v>
      </c>
    </row>
    <row r="257" spans="1:9" ht="15.75" outlineLevel="3" x14ac:dyDescent="0.2">
      <c r="A257" s="1" t="s">
        <v>35</v>
      </c>
      <c r="B257" s="1" t="s">
        <v>221</v>
      </c>
      <c r="C257" s="1" t="s">
        <v>172</v>
      </c>
      <c r="D257" s="1"/>
      <c r="E257" s="54" t="s">
        <v>611</v>
      </c>
      <c r="F257" s="18">
        <f t="shared" ref="F257:H261" si="110">F258</f>
        <v>551.1</v>
      </c>
      <c r="G257" s="18">
        <f t="shared" si="110"/>
        <v>0</v>
      </c>
      <c r="H257" s="18">
        <f t="shared" si="110"/>
        <v>0</v>
      </c>
    </row>
    <row r="258" spans="1:9" ht="31.5" outlineLevel="4" x14ac:dyDescent="0.2">
      <c r="A258" s="1" t="s">
        <v>35</v>
      </c>
      <c r="B258" s="1" t="s">
        <v>221</v>
      </c>
      <c r="C258" s="1" t="s">
        <v>223</v>
      </c>
      <c r="D258" s="1"/>
      <c r="E258" s="54" t="s">
        <v>224</v>
      </c>
      <c r="F258" s="18">
        <f>F259+F261</f>
        <v>551.1</v>
      </c>
      <c r="G258" s="18">
        <f t="shared" ref="G258:H258" si="111">G259+G261</f>
        <v>0</v>
      </c>
      <c r="H258" s="18">
        <f t="shared" si="111"/>
        <v>0</v>
      </c>
    </row>
    <row r="259" spans="1:9" ht="47.25" outlineLevel="5" x14ac:dyDescent="0.2">
      <c r="A259" s="1" t="s">
        <v>35</v>
      </c>
      <c r="B259" s="1" t="s">
        <v>221</v>
      </c>
      <c r="C259" s="1" t="s">
        <v>225</v>
      </c>
      <c r="D259" s="1"/>
      <c r="E259" s="54" t="s">
        <v>554</v>
      </c>
      <c r="F259" s="18">
        <f t="shared" si="110"/>
        <v>5</v>
      </c>
      <c r="G259" s="18">
        <f t="shared" si="110"/>
        <v>0</v>
      </c>
      <c r="H259" s="18">
        <f t="shared" si="110"/>
        <v>0</v>
      </c>
    </row>
    <row r="260" spans="1:9" ht="31.5" outlineLevel="7" x14ac:dyDescent="0.2">
      <c r="A260" s="2" t="s">
        <v>35</v>
      </c>
      <c r="B260" s="2" t="s">
        <v>221</v>
      </c>
      <c r="C260" s="2" t="s">
        <v>225</v>
      </c>
      <c r="D260" s="2" t="s">
        <v>92</v>
      </c>
      <c r="E260" s="55" t="s">
        <v>93</v>
      </c>
      <c r="F260" s="19">
        <v>5</v>
      </c>
      <c r="G260" s="19"/>
      <c r="H260" s="19"/>
    </row>
    <row r="261" spans="1:9" s="27" customFormat="1" ht="47.25" outlineLevel="5" x14ac:dyDescent="0.2">
      <c r="A261" s="25" t="s">
        <v>35</v>
      </c>
      <c r="B261" s="25" t="s">
        <v>221</v>
      </c>
      <c r="C261" s="25" t="s">
        <v>225</v>
      </c>
      <c r="D261" s="25"/>
      <c r="E261" s="56" t="s">
        <v>593</v>
      </c>
      <c r="F261" s="26">
        <f t="shared" si="110"/>
        <v>546.1</v>
      </c>
      <c r="G261" s="26">
        <f t="shared" si="110"/>
        <v>0</v>
      </c>
      <c r="H261" s="26">
        <f t="shared" si="110"/>
        <v>0</v>
      </c>
    </row>
    <row r="262" spans="1:9" s="27" customFormat="1" ht="31.5" outlineLevel="7" x14ac:dyDescent="0.2">
      <c r="A262" s="28" t="s">
        <v>35</v>
      </c>
      <c r="B262" s="28" t="s">
        <v>221</v>
      </c>
      <c r="C262" s="28" t="s">
        <v>225</v>
      </c>
      <c r="D262" s="28" t="s">
        <v>92</v>
      </c>
      <c r="E262" s="57" t="s">
        <v>93</v>
      </c>
      <c r="F262" s="29">
        <v>546.1</v>
      </c>
      <c r="G262" s="29"/>
      <c r="H262" s="29"/>
    </row>
    <row r="263" spans="1:9" ht="31.5" outlineLevel="3" x14ac:dyDescent="0.2">
      <c r="A263" s="1" t="s">
        <v>35</v>
      </c>
      <c r="B263" s="1" t="s">
        <v>221</v>
      </c>
      <c r="C263" s="1" t="s">
        <v>226</v>
      </c>
      <c r="D263" s="1"/>
      <c r="E263" s="54" t="s">
        <v>227</v>
      </c>
      <c r="F263" s="18">
        <f>F264+F276</f>
        <v>303613.19527000003</v>
      </c>
      <c r="G263" s="18">
        <f t="shared" ref="G263:H263" si="112">G264+G276</f>
        <v>232965.3</v>
      </c>
      <c r="H263" s="18">
        <f t="shared" si="112"/>
        <v>43666.25</v>
      </c>
    </row>
    <row r="264" spans="1:9" ht="26.25" customHeight="1" outlineLevel="4" x14ac:dyDescent="0.2">
      <c r="A264" s="1" t="s">
        <v>35</v>
      </c>
      <c r="B264" s="1" t="s">
        <v>221</v>
      </c>
      <c r="C264" s="1" t="s">
        <v>228</v>
      </c>
      <c r="D264" s="1"/>
      <c r="E264" s="54" t="s">
        <v>229</v>
      </c>
      <c r="F264" s="18">
        <f>F265+F267+F270+F272+F274</f>
        <v>222958.69527</v>
      </c>
      <c r="G264" s="18">
        <f>G265+G267+G270+G272+G274</f>
        <v>23381.3</v>
      </c>
      <c r="H264" s="18">
        <f>H265+H267+H270+H272+H274</f>
        <v>43666.25</v>
      </c>
    </row>
    <row r="265" spans="1:9" ht="31.5" outlineLevel="5" x14ac:dyDescent="0.2">
      <c r="A265" s="1" t="s">
        <v>35</v>
      </c>
      <c r="B265" s="1" t="s">
        <v>221</v>
      </c>
      <c r="C265" s="1" t="s">
        <v>230</v>
      </c>
      <c r="D265" s="1"/>
      <c r="E265" s="54" t="s">
        <v>231</v>
      </c>
      <c r="F265" s="18">
        <f>F266</f>
        <v>2500</v>
      </c>
      <c r="G265" s="18">
        <f t="shared" ref="G265:H265" si="113">G266</f>
        <v>4300</v>
      </c>
      <c r="H265" s="18">
        <f t="shared" si="113"/>
        <v>4300</v>
      </c>
    </row>
    <row r="266" spans="1:9" ht="15.75" outlineLevel="7" x14ac:dyDescent="0.2">
      <c r="A266" s="2" t="s">
        <v>35</v>
      </c>
      <c r="B266" s="2" t="s">
        <v>221</v>
      </c>
      <c r="C266" s="2" t="s">
        <v>230</v>
      </c>
      <c r="D266" s="2" t="s">
        <v>27</v>
      </c>
      <c r="E266" s="55" t="s">
        <v>28</v>
      </c>
      <c r="F266" s="19">
        <v>2500</v>
      </c>
      <c r="G266" s="19">
        <v>4300</v>
      </c>
      <c r="H266" s="19">
        <v>4300</v>
      </c>
    </row>
    <row r="267" spans="1:9" ht="15.75" outlineLevel="5" x14ac:dyDescent="0.2">
      <c r="A267" s="1" t="s">
        <v>35</v>
      </c>
      <c r="B267" s="1" t="s">
        <v>221</v>
      </c>
      <c r="C267" s="1" t="s">
        <v>232</v>
      </c>
      <c r="D267" s="1"/>
      <c r="E267" s="79" t="s">
        <v>811</v>
      </c>
      <c r="F267" s="18">
        <f>F268+F269</f>
        <v>5674.8</v>
      </c>
      <c r="G267" s="18">
        <f t="shared" ref="G267:H267" si="114">G268+G269</f>
        <v>5150</v>
      </c>
      <c r="H267" s="18">
        <f t="shared" si="114"/>
        <v>5150</v>
      </c>
      <c r="I267" s="81"/>
    </row>
    <row r="268" spans="1:9" ht="31.5" outlineLevel="7" x14ac:dyDescent="0.2">
      <c r="A268" s="2" t="s">
        <v>35</v>
      </c>
      <c r="B268" s="2" t="s">
        <v>221</v>
      </c>
      <c r="C268" s="2" t="s">
        <v>232</v>
      </c>
      <c r="D268" s="2" t="s">
        <v>11</v>
      </c>
      <c r="E268" s="55" t="s">
        <v>12</v>
      </c>
      <c r="F268" s="19">
        <f>650+200</f>
        <v>850</v>
      </c>
      <c r="G268" s="19">
        <f t="shared" ref="G268:H268" si="115">650+200</f>
        <v>850</v>
      </c>
      <c r="H268" s="19">
        <f t="shared" si="115"/>
        <v>850</v>
      </c>
    </row>
    <row r="269" spans="1:9" ht="31.5" outlineLevel="7" x14ac:dyDescent="0.2">
      <c r="A269" s="2" t="s">
        <v>35</v>
      </c>
      <c r="B269" s="2" t="s">
        <v>221</v>
      </c>
      <c r="C269" s="2" t="s">
        <v>232</v>
      </c>
      <c r="D269" s="2" t="s">
        <v>92</v>
      </c>
      <c r="E269" s="55" t="s">
        <v>93</v>
      </c>
      <c r="F269" s="19">
        <v>4824.8</v>
      </c>
      <c r="G269" s="19">
        <v>4300</v>
      </c>
      <c r="H269" s="19">
        <v>4300</v>
      </c>
    </row>
    <row r="270" spans="1:9" ht="31.5" outlineLevel="5" x14ac:dyDescent="0.2">
      <c r="A270" s="1" t="s">
        <v>35</v>
      </c>
      <c r="B270" s="1" t="s">
        <v>221</v>
      </c>
      <c r="C270" s="1" t="s">
        <v>233</v>
      </c>
      <c r="D270" s="1"/>
      <c r="E270" s="54" t="s">
        <v>829</v>
      </c>
      <c r="F270" s="18">
        <f t="shared" ref="F270:H270" si="116">F271</f>
        <v>1093.3</v>
      </c>
      <c r="G270" s="18">
        <f t="shared" si="116"/>
        <v>1093.3</v>
      </c>
      <c r="H270" s="18">
        <f t="shared" si="116"/>
        <v>1093.3</v>
      </c>
    </row>
    <row r="271" spans="1:9" ht="31.5" outlineLevel="7" x14ac:dyDescent="0.2">
      <c r="A271" s="2" t="s">
        <v>35</v>
      </c>
      <c r="B271" s="2" t="s">
        <v>221</v>
      </c>
      <c r="C271" s="2" t="s">
        <v>233</v>
      </c>
      <c r="D271" s="2" t="s">
        <v>11</v>
      </c>
      <c r="E271" s="55" t="s">
        <v>12</v>
      </c>
      <c r="F271" s="19">
        <v>1093.3</v>
      </c>
      <c r="G271" s="19">
        <v>1093.3</v>
      </c>
      <c r="H271" s="19">
        <v>1093.3</v>
      </c>
    </row>
    <row r="272" spans="1:9" ht="35.25" customHeight="1" outlineLevel="5" x14ac:dyDescent="0.2">
      <c r="A272" s="1" t="s">
        <v>35</v>
      </c>
      <c r="B272" s="1" t="s">
        <v>221</v>
      </c>
      <c r="C272" s="1" t="s">
        <v>234</v>
      </c>
      <c r="D272" s="1"/>
      <c r="E272" s="79" t="s">
        <v>555</v>
      </c>
      <c r="F272" s="20">
        <f t="shared" ref="F272:H274" si="117">F273</f>
        <v>81989.695269999997</v>
      </c>
      <c r="G272" s="20">
        <f t="shared" si="117"/>
        <v>12838</v>
      </c>
      <c r="H272" s="20">
        <f t="shared" si="117"/>
        <v>33122.949999999997</v>
      </c>
    </row>
    <row r="273" spans="1:9" ht="31.5" outlineLevel="7" x14ac:dyDescent="0.2">
      <c r="A273" s="2" t="s">
        <v>35</v>
      </c>
      <c r="B273" s="2" t="s">
        <v>221</v>
      </c>
      <c r="C273" s="2" t="s">
        <v>234</v>
      </c>
      <c r="D273" s="2" t="s">
        <v>143</v>
      </c>
      <c r="E273" s="61" t="s">
        <v>144</v>
      </c>
      <c r="F273" s="183">
        <v>81989.695269999997</v>
      </c>
      <c r="G273" s="183">
        <v>12838</v>
      </c>
      <c r="H273" s="183">
        <v>33122.949999999997</v>
      </c>
    </row>
    <row r="274" spans="1:9" s="27" customFormat="1" ht="31.5" outlineLevel="5" x14ac:dyDescent="0.2">
      <c r="A274" s="25" t="s">
        <v>35</v>
      </c>
      <c r="B274" s="25" t="s">
        <v>221</v>
      </c>
      <c r="C274" s="25" t="s">
        <v>234</v>
      </c>
      <c r="D274" s="25"/>
      <c r="E274" s="177" t="s">
        <v>592</v>
      </c>
      <c r="F274" s="69">
        <f t="shared" si="117"/>
        <v>131700.9</v>
      </c>
      <c r="G274" s="69">
        <f t="shared" si="117"/>
        <v>0</v>
      </c>
      <c r="H274" s="69">
        <f t="shared" si="117"/>
        <v>0</v>
      </c>
      <c r="I274" s="70"/>
    </row>
    <row r="275" spans="1:9" s="27" customFormat="1" ht="31.5" outlineLevel="7" x14ac:dyDescent="0.2">
      <c r="A275" s="28" t="s">
        <v>35</v>
      </c>
      <c r="B275" s="28" t="s">
        <v>221</v>
      </c>
      <c r="C275" s="28" t="s">
        <v>234</v>
      </c>
      <c r="D275" s="28" t="s">
        <v>143</v>
      </c>
      <c r="E275" s="184" t="s">
        <v>144</v>
      </c>
      <c r="F275" s="30">
        <v>131700.9</v>
      </c>
      <c r="G275" s="30"/>
      <c r="H275" s="30"/>
    </row>
    <row r="276" spans="1:9" ht="47.25" outlineLevel="4" x14ac:dyDescent="0.2">
      <c r="A276" s="1" t="s">
        <v>35</v>
      </c>
      <c r="B276" s="1" t="s">
        <v>221</v>
      </c>
      <c r="C276" s="1" t="s">
        <v>235</v>
      </c>
      <c r="D276" s="1"/>
      <c r="E276" s="54" t="s">
        <v>236</v>
      </c>
      <c r="F276" s="18">
        <f>F277+F279</f>
        <v>80654.5</v>
      </c>
      <c r="G276" s="18">
        <f t="shared" ref="G276:H276" si="118">G277+G279</f>
        <v>209584</v>
      </c>
      <c r="H276" s="18">
        <f t="shared" si="118"/>
        <v>0</v>
      </c>
    </row>
    <row r="277" spans="1:9" s="27" customFormat="1" ht="31.5" outlineLevel="5" x14ac:dyDescent="0.2">
      <c r="A277" s="25" t="s">
        <v>35</v>
      </c>
      <c r="B277" s="25" t="s">
        <v>221</v>
      </c>
      <c r="C277" s="25" t="s">
        <v>237</v>
      </c>
      <c r="D277" s="25"/>
      <c r="E277" s="56" t="s">
        <v>238</v>
      </c>
      <c r="F277" s="26">
        <f t="shared" ref="F277:H277" si="119">F278</f>
        <v>76621.8</v>
      </c>
      <c r="G277" s="26">
        <f t="shared" si="119"/>
        <v>199104.8</v>
      </c>
      <c r="H277" s="26">
        <f t="shared" si="119"/>
        <v>0</v>
      </c>
    </row>
    <row r="278" spans="1:9" s="27" customFormat="1" ht="31.5" outlineLevel="7" x14ac:dyDescent="0.2">
      <c r="A278" s="28" t="s">
        <v>35</v>
      </c>
      <c r="B278" s="28" t="s">
        <v>221</v>
      </c>
      <c r="C278" s="28" t="s">
        <v>237</v>
      </c>
      <c r="D278" s="28" t="s">
        <v>143</v>
      </c>
      <c r="E278" s="184" t="s">
        <v>144</v>
      </c>
      <c r="F278" s="29">
        <v>76621.8</v>
      </c>
      <c r="G278" s="29">
        <v>199104.8</v>
      </c>
      <c r="H278" s="29"/>
    </row>
    <row r="279" spans="1:9" s="27" customFormat="1" ht="31.5" outlineLevel="5" x14ac:dyDescent="0.2">
      <c r="A279" s="25" t="s">
        <v>35</v>
      </c>
      <c r="B279" s="25" t="s">
        <v>221</v>
      </c>
      <c r="C279" s="25" t="s">
        <v>239</v>
      </c>
      <c r="D279" s="25"/>
      <c r="E279" s="56" t="s">
        <v>240</v>
      </c>
      <c r="F279" s="26">
        <f t="shared" ref="F279:H279" si="120">F280</f>
        <v>4032.7</v>
      </c>
      <c r="G279" s="26">
        <f t="shared" si="120"/>
        <v>10479.200000000001</v>
      </c>
      <c r="H279" s="26">
        <f t="shared" si="120"/>
        <v>0</v>
      </c>
    </row>
    <row r="280" spans="1:9" s="27" customFormat="1" ht="31.5" outlineLevel="7" x14ac:dyDescent="0.2">
      <c r="A280" s="28" t="s">
        <v>35</v>
      </c>
      <c r="B280" s="28" t="s">
        <v>221</v>
      </c>
      <c r="C280" s="28" t="s">
        <v>239</v>
      </c>
      <c r="D280" s="28" t="s">
        <v>143</v>
      </c>
      <c r="E280" s="184" t="s">
        <v>144</v>
      </c>
      <c r="F280" s="29">
        <v>4032.7</v>
      </c>
      <c r="G280" s="29">
        <v>10479.200000000001</v>
      </c>
      <c r="H280" s="29"/>
    </row>
    <row r="281" spans="1:9" ht="15.75" outlineLevel="1" x14ac:dyDescent="0.2">
      <c r="A281" s="1" t="s">
        <v>35</v>
      </c>
      <c r="B281" s="1" t="s">
        <v>243</v>
      </c>
      <c r="C281" s="1"/>
      <c r="D281" s="1"/>
      <c r="E281" s="54" t="s">
        <v>244</v>
      </c>
      <c r="F281" s="18">
        <f>F282</f>
        <v>7374.5</v>
      </c>
      <c r="G281" s="18">
        <f t="shared" ref="G281:H282" si="121">G282</f>
        <v>5875</v>
      </c>
      <c r="H281" s="18">
        <f t="shared" si="121"/>
        <v>5875</v>
      </c>
    </row>
    <row r="282" spans="1:9" ht="31.5" outlineLevel="2" x14ac:dyDescent="0.2">
      <c r="A282" s="1" t="s">
        <v>35</v>
      </c>
      <c r="B282" s="1" t="s">
        <v>243</v>
      </c>
      <c r="C282" s="1" t="s">
        <v>170</v>
      </c>
      <c r="D282" s="1"/>
      <c r="E282" s="54" t="s">
        <v>171</v>
      </c>
      <c r="F282" s="18">
        <f>F283</f>
        <v>7374.5</v>
      </c>
      <c r="G282" s="18">
        <f t="shared" si="121"/>
        <v>5875</v>
      </c>
      <c r="H282" s="18">
        <f t="shared" si="121"/>
        <v>5875</v>
      </c>
    </row>
    <row r="283" spans="1:9" ht="47.25" outlineLevel="3" x14ac:dyDescent="0.2">
      <c r="A283" s="1" t="s">
        <v>35</v>
      </c>
      <c r="B283" s="1" t="s">
        <v>243</v>
      </c>
      <c r="C283" s="1" t="s">
        <v>245</v>
      </c>
      <c r="D283" s="1"/>
      <c r="E283" s="54" t="s">
        <v>246</v>
      </c>
      <c r="F283" s="18">
        <f>F284+F289</f>
        <v>7374.5</v>
      </c>
      <c r="G283" s="18">
        <f>G284+G289</f>
        <v>5875</v>
      </c>
      <c r="H283" s="18">
        <f>H284+H289</f>
        <v>5875</v>
      </c>
    </row>
    <row r="284" spans="1:9" ht="47.25" outlineLevel="4" x14ac:dyDescent="0.2">
      <c r="A284" s="1" t="s">
        <v>35</v>
      </c>
      <c r="B284" s="1" t="s">
        <v>243</v>
      </c>
      <c r="C284" s="1" t="s">
        <v>247</v>
      </c>
      <c r="D284" s="1"/>
      <c r="E284" s="54" t="s">
        <v>248</v>
      </c>
      <c r="F284" s="18">
        <f>F285+F287</f>
        <v>5874.5</v>
      </c>
      <c r="G284" s="18">
        <f>G285+G287</f>
        <v>5875</v>
      </c>
      <c r="H284" s="18">
        <f>H285+H287</f>
        <v>5875</v>
      </c>
    </row>
    <row r="285" spans="1:9" ht="63" outlineLevel="5" x14ac:dyDescent="0.2">
      <c r="A285" s="1" t="s">
        <v>35</v>
      </c>
      <c r="B285" s="1" t="s">
        <v>243</v>
      </c>
      <c r="C285" s="1" t="s">
        <v>249</v>
      </c>
      <c r="D285" s="1"/>
      <c r="E285" s="54" t="s">
        <v>250</v>
      </c>
      <c r="F285" s="18">
        <f>F286</f>
        <v>3874.5</v>
      </c>
      <c r="G285" s="18">
        <f t="shared" ref="G285:H285" si="122">G286</f>
        <v>3875</v>
      </c>
      <c r="H285" s="18">
        <f t="shared" si="122"/>
        <v>3875</v>
      </c>
    </row>
    <row r="286" spans="1:9" ht="15.75" outlineLevel="7" x14ac:dyDescent="0.2">
      <c r="A286" s="2" t="s">
        <v>35</v>
      </c>
      <c r="B286" s="2" t="s">
        <v>243</v>
      </c>
      <c r="C286" s="2" t="s">
        <v>249</v>
      </c>
      <c r="D286" s="2" t="s">
        <v>27</v>
      </c>
      <c r="E286" s="55" t="s">
        <v>28</v>
      </c>
      <c r="F286" s="19">
        <v>3874.5</v>
      </c>
      <c r="G286" s="19">
        <v>3875</v>
      </c>
      <c r="H286" s="19">
        <v>3875</v>
      </c>
    </row>
    <row r="287" spans="1:9" ht="31.5" outlineLevel="5" x14ac:dyDescent="0.2">
      <c r="A287" s="1" t="s">
        <v>35</v>
      </c>
      <c r="B287" s="1" t="s">
        <v>243</v>
      </c>
      <c r="C287" s="1" t="s">
        <v>251</v>
      </c>
      <c r="D287" s="1"/>
      <c r="E287" s="54" t="s">
        <v>252</v>
      </c>
      <c r="F287" s="18">
        <f>F288</f>
        <v>2000</v>
      </c>
      <c r="G287" s="18">
        <f t="shared" ref="G287:H287" si="123">G288</f>
        <v>2000</v>
      </c>
      <c r="H287" s="18">
        <f t="shared" si="123"/>
        <v>2000</v>
      </c>
    </row>
    <row r="288" spans="1:9" ht="31.5" outlineLevel="7" x14ac:dyDescent="0.2">
      <c r="A288" s="2" t="s">
        <v>35</v>
      </c>
      <c r="B288" s="2" t="s">
        <v>243</v>
      </c>
      <c r="C288" s="2" t="s">
        <v>251</v>
      </c>
      <c r="D288" s="2" t="s">
        <v>92</v>
      </c>
      <c r="E288" s="55" t="s">
        <v>93</v>
      </c>
      <c r="F288" s="19">
        <v>2000</v>
      </c>
      <c r="G288" s="19">
        <v>2000</v>
      </c>
      <c r="H288" s="19">
        <v>2000</v>
      </c>
    </row>
    <row r="289" spans="1:9" ht="31.5" outlineLevel="7" x14ac:dyDescent="0.2">
      <c r="A289" s="1" t="s">
        <v>35</v>
      </c>
      <c r="B289" s="1" t="s">
        <v>243</v>
      </c>
      <c r="C289" s="41" t="s">
        <v>606</v>
      </c>
      <c r="D289" s="2"/>
      <c r="E289" s="58" t="s">
        <v>603</v>
      </c>
      <c r="F289" s="18">
        <f>F290</f>
        <v>1500</v>
      </c>
      <c r="G289" s="18">
        <f t="shared" ref="G289:H290" si="124">G290</f>
        <v>0</v>
      </c>
      <c r="H289" s="18">
        <f t="shared" si="124"/>
        <v>0</v>
      </c>
    </row>
    <row r="290" spans="1:9" ht="31.5" outlineLevel="7" x14ac:dyDescent="0.2">
      <c r="A290" s="2" t="s">
        <v>35</v>
      </c>
      <c r="B290" s="2" t="s">
        <v>243</v>
      </c>
      <c r="C290" s="40" t="s">
        <v>607</v>
      </c>
      <c r="D290" s="40"/>
      <c r="E290" s="59" t="s">
        <v>604</v>
      </c>
      <c r="F290" s="39">
        <f>F291</f>
        <v>1500</v>
      </c>
      <c r="G290" s="19">
        <f t="shared" si="124"/>
        <v>0</v>
      </c>
      <c r="H290" s="19">
        <f t="shared" si="124"/>
        <v>0</v>
      </c>
    </row>
    <row r="291" spans="1:9" ht="15.75" outlineLevel="7" x14ac:dyDescent="0.2">
      <c r="A291" s="2" t="s">
        <v>35</v>
      </c>
      <c r="B291" s="2" t="s">
        <v>243</v>
      </c>
      <c r="C291" s="40" t="s">
        <v>607</v>
      </c>
      <c r="D291" s="40" t="s">
        <v>11</v>
      </c>
      <c r="E291" s="60" t="s">
        <v>605</v>
      </c>
      <c r="F291" s="39">
        <v>1500</v>
      </c>
      <c r="G291" s="19"/>
      <c r="H291" s="19"/>
      <c r="I291" s="23"/>
    </row>
    <row r="292" spans="1:9" ht="15.75" outlineLevel="1" x14ac:dyDescent="0.2">
      <c r="A292" s="1" t="s">
        <v>35</v>
      </c>
      <c r="B292" s="1" t="s">
        <v>254</v>
      </c>
      <c r="C292" s="1"/>
      <c r="D292" s="1"/>
      <c r="E292" s="79" t="s">
        <v>255</v>
      </c>
      <c r="F292" s="20">
        <f>F293+F298</f>
        <v>102830.9</v>
      </c>
      <c r="G292" s="18">
        <f t="shared" ref="G292:H292" si="125">G293+G298</f>
        <v>99923.4</v>
      </c>
      <c r="H292" s="18">
        <f t="shared" si="125"/>
        <v>102448.5</v>
      </c>
    </row>
    <row r="293" spans="1:9" ht="47.25" outlineLevel="2" x14ac:dyDescent="0.2">
      <c r="A293" s="1" t="s">
        <v>35</v>
      </c>
      <c r="B293" s="1" t="s">
        <v>254</v>
      </c>
      <c r="C293" s="1" t="s">
        <v>76</v>
      </c>
      <c r="D293" s="1"/>
      <c r="E293" s="79" t="s">
        <v>77</v>
      </c>
      <c r="F293" s="20">
        <f t="shared" ref="F293:H296" si="126">F294</f>
        <v>37.700000000000003</v>
      </c>
      <c r="G293" s="18">
        <f t="shared" si="126"/>
        <v>37.700000000000003</v>
      </c>
      <c r="H293" s="18">
        <f t="shared" si="126"/>
        <v>37.700000000000003</v>
      </c>
    </row>
    <row r="294" spans="1:9" ht="31.5" outlineLevel="3" x14ac:dyDescent="0.2">
      <c r="A294" s="1" t="s">
        <v>35</v>
      </c>
      <c r="B294" s="1" t="s">
        <v>254</v>
      </c>
      <c r="C294" s="1" t="s">
        <v>78</v>
      </c>
      <c r="D294" s="1"/>
      <c r="E294" s="54" t="s">
        <v>79</v>
      </c>
      <c r="F294" s="18">
        <f t="shared" si="126"/>
        <v>37.700000000000003</v>
      </c>
      <c r="G294" s="18">
        <f t="shared" si="126"/>
        <v>37.700000000000003</v>
      </c>
      <c r="H294" s="18">
        <f t="shared" si="126"/>
        <v>37.700000000000003</v>
      </c>
    </row>
    <row r="295" spans="1:9" ht="31.5" outlineLevel="4" x14ac:dyDescent="0.2">
      <c r="A295" s="1" t="s">
        <v>35</v>
      </c>
      <c r="B295" s="1" t="s">
        <v>254</v>
      </c>
      <c r="C295" s="1" t="s">
        <v>147</v>
      </c>
      <c r="D295" s="1"/>
      <c r="E295" s="54" t="s">
        <v>148</v>
      </c>
      <c r="F295" s="18">
        <f t="shared" si="126"/>
        <v>37.700000000000003</v>
      </c>
      <c r="G295" s="18">
        <f t="shared" si="126"/>
        <v>37.700000000000003</v>
      </c>
      <c r="H295" s="18">
        <f t="shared" si="126"/>
        <v>37.700000000000003</v>
      </c>
    </row>
    <row r="296" spans="1:9" ht="31.5" outlineLevel="5" x14ac:dyDescent="0.2">
      <c r="A296" s="1" t="s">
        <v>35</v>
      </c>
      <c r="B296" s="1" t="s">
        <v>254</v>
      </c>
      <c r="C296" s="1" t="s">
        <v>256</v>
      </c>
      <c r="D296" s="1"/>
      <c r="E296" s="79" t="s">
        <v>636</v>
      </c>
      <c r="F296" s="18">
        <f t="shared" si="126"/>
        <v>37.700000000000003</v>
      </c>
      <c r="G296" s="18">
        <f t="shared" si="126"/>
        <v>37.700000000000003</v>
      </c>
      <c r="H296" s="18">
        <f t="shared" si="126"/>
        <v>37.700000000000003</v>
      </c>
      <c r="I296" s="83"/>
    </row>
    <row r="297" spans="1:9" ht="31.5" outlineLevel="7" x14ac:dyDescent="0.2">
      <c r="A297" s="2" t="s">
        <v>35</v>
      </c>
      <c r="B297" s="2" t="s">
        <v>254</v>
      </c>
      <c r="C297" s="2" t="s">
        <v>256</v>
      </c>
      <c r="D297" s="2" t="s">
        <v>92</v>
      </c>
      <c r="E297" s="55" t="s">
        <v>93</v>
      </c>
      <c r="F297" s="19">
        <v>37.700000000000003</v>
      </c>
      <c r="G297" s="19">
        <v>37.700000000000003</v>
      </c>
      <c r="H297" s="19">
        <v>37.700000000000003</v>
      </c>
    </row>
    <row r="298" spans="1:9" ht="31.5" outlineLevel="2" x14ac:dyDescent="0.2">
      <c r="A298" s="1" t="s">
        <v>35</v>
      </c>
      <c r="B298" s="1" t="s">
        <v>254</v>
      </c>
      <c r="C298" s="1" t="s">
        <v>170</v>
      </c>
      <c r="D298" s="1"/>
      <c r="E298" s="54" t="s">
        <v>171</v>
      </c>
      <c r="F298" s="18">
        <f>F299+F330</f>
        <v>102793.2</v>
      </c>
      <c r="G298" s="18">
        <f>G299+G330</f>
        <v>99885.7</v>
      </c>
      <c r="H298" s="18">
        <f>H299+H330</f>
        <v>102410.8</v>
      </c>
    </row>
    <row r="299" spans="1:9" ht="15.75" outlineLevel="3" x14ac:dyDescent="0.2">
      <c r="A299" s="1" t="s">
        <v>35</v>
      </c>
      <c r="B299" s="1" t="s">
        <v>254</v>
      </c>
      <c r="C299" s="1" t="s">
        <v>172</v>
      </c>
      <c r="D299" s="1"/>
      <c r="E299" s="54" t="s">
        <v>611</v>
      </c>
      <c r="F299" s="18">
        <f>F300+F305+F310+F318+F323</f>
        <v>70202.5</v>
      </c>
      <c r="G299" s="18">
        <f>G300+G305+G310+G318+G323</f>
        <v>68885.7</v>
      </c>
      <c r="H299" s="18">
        <f>H300+H305+H310+H318+H323</f>
        <v>73010.8</v>
      </c>
    </row>
    <row r="300" spans="1:9" ht="31.5" outlineLevel="4" x14ac:dyDescent="0.2">
      <c r="A300" s="1" t="s">
        <v>35</v>
      </c>
      <c r="B300" s="1" t="s">
        <v>254</v>
      </c>
      <c r="C300" s="1" t="s">
        <v>173</v>
      </c>
      <c r="D300" s="1"/>
      <c r="E300" s="54" t="s">
        <v>174</v>
      </c>
      <c r="F300" s="18">
        <f>F301+F303</f>
        <v>13871.3</v>
      </c>
      <c r="G300" s="18">
        <f>G301+G303</f>
        <v>12300</v>
      </c>
      <c r="H300" s="18">
        <f>H301+H303</f>
        <v>12300</v>
      </c>
    </row>
    <row r="301" spans="1:9" ht="15.75" outlineLevel="5" x14ac:dyDescent="0.2">
      <c r="A301" s="1" t="s">
        <v>35</v>
      </c>
      <c r="B301" s="1" t="s">
        <v>254</v>
      </c>
      <c r="C301" s="1" t="s">
        <v>257</v>
      </c>
      <c r="D301" s="1"/>
      <c r="E301" s="54" t="s">
        <v>258</v>
      </c>
      <c r="F301" s="18">
        <f>F302</f>
        <v>8871.2999999999993</v>
      </c>
      <c r="G301" s="18">
        <f t="shared" ref="G301:H301" si="127">G302</f>
        <v>9000</v>
      </c>
      <c r="H301" s="18">
        <f t="shared" si="127"/>
        <v>9000</v>
      </c>
    </row>
    <row r="302" spans="1:9" ht="31.5" outlineLevel="7" x14ac:dyDescent="0.2">
      <c r="A302" s="2" t="s">
        <v>35</v>
      </c>
      <c r="B302" s="2" t="s">
        <v>254</v>
      </c>
      <c r="C302" s="2" t="s">
        <v>257</v>
      </c>
      <c r="D302" s="2" t="s">
        <v>92</v>
      </c>
      <c r="E302" s="55" t="s">
        <v>93</v>
      </c>
      <c r="F302" s="19">
        <v>8871.2999999999993</v>
      </c>
      <c r="G302" s="19">
        <v>9000</v>
      </c>
      <c r="H302" s="19">
        <v>9000</v>
      </c>
    </row>
    <row r="303" spans="1:9" ht="31.5" outlineLevel="5" x14ac:dyDescent="0.2">
      <c r="A303" s="1" t="s">
        <v>35</v>
      </c>
      <c r="B303" s="1" t="s">
        <v>254</v>
      </c>
      <c r="C303" s="1" t="s">
        <v>259</v>
      </c>
      <c r="D303" s="1"/>
      <c r="E303" s="54" t="s">
        <v>260</v>
      </c>
      <c r="F303" s="18">
        <f>F304</f>
        <v>5000</v>
      </c>
      <c r="G303" s="18">
        <f t="shared" ref="G303:H303" si="128">G304</f>
        <v>3300</v>
      </c>
      <c r="H303" s="18">
        <f t="shared" si="128"/>
        <v>3300</v>
      </c>
    </row>
    <row r="304" spans="1:9" ht="31.5" outlineLevel="7" x14ac:dyDescent="0.2">
      <c r="A304" s="2" t="s">
        <v>35</v>
      </c>
      <c r="B304" s="2" t="s">
        <v>254</v>
      </c>
      <c r="C304" s="2" t="s">
        <v>259</v>
      </c>
      <c r="D304" s="2" t="s">
        <v>92</v>
      </c>
      <c r="E304" s="55" t="s">
        <v>93</v>
      </c>
      <c r="F304" s="19">
        <v>5000</v>
      </c>
      <c r="G304" s="19">
        <v>3300</v>
      </c>
      <c r="H304" s="19">
        <v>3300</v>
      </c>
    </row>
    <row r="305" spans="1:8" ht="31.5" outlineLevel="4" x14ac:dyDescent="0.2">
      <c r="A305" s="1" t="s">
        <v>35</v>
      </c>
      <c r="B305" s="1" t="s">
        <v>254</v>
      </c>
      <c r="C305" s="1" t="s">
        <v>223</v>
      </c>
      <c r="D305" s="1"/>
      <c r="E305" s="54" t="s">
        <v>224</v>
      </c>
      <c r="F305" s="18">
        <f>F306+F308</f>
        <v>2295.8000000000002</v>
      </c>
      <c r="G305" s="18">
        <f t="shared" ref="G305:H305" si="129">G306+G308</f>
        <v>2283.3000000000002</v>
      </c>
      <c r="H305" s="18">
        <f t="shared" si="129"/>
        <v>2283.3000000000002</v>
      </c>
    </row>
    <row r="306" spans="1:8" ht="15.75" outlineLevel="5" x14ac:dyDescent="0.2">
      <c r="A306" s="1" t="s">
        <v>35</v>
      </c>
      <c r="B306" s="1" t="s">
        <v>254</v>
      </c>
      <c r="C306" s="1" t="s">
        <v>261</v>
      </c>
      <c r="D306" s="1"/>
      <c r="E306" s="54" t="s">
        <v>262</v>
      </c>
      <c r="F306" s="18">
        <f t="shared" ref="F306:H306" si="130">F307</f>
        <v>2183.3000000000002</v>
      </c>
      <c r="G306" s="18">
        <f t="shared" si="130"/>
        <v>2183.3000000000002</v>
      </c>
      <c r="H306" s="18">
        <f t="shared" si="130"/>
        <v>2183.3000000000002</v>
      </c>
    </row>
    <row r="307" spans="1:8" ht="31.5" outlineLevel="7" x14ac:dyDescent="0.2">
      <c r="A307" s="2" t="s">
        <v>35</v>
      </c>
      <c r="B307" s="2" t="s">
        <v>254</v>
      </c>
      <c r="C307" s="2" t="s">
        <v>261</v>
      </c>
      <c r="D307" s="2" t="s">
        <v>92</v>
      </c>
      <c r="E307" s="55" t="s">
        <v>93</v>
      </c>
      <c r="F307" s="19">
        <v>2183.3000000000002</v>
      </c>
      <c r="G307" s="19">
        <v>2183.3000000000002</v>
      </c>
      <c r="H307" s="19">
        <v>2183.3000000000002</v>
      </c>
    </row>
    <row r="308" spans="1:8" ht="47.25" outlineLevel="5" x14ac:dyDescent="0.2">
      <c r="A308" s="1" t="s">
        <v>35</v>
      </c>
      <c r="B308" s="1" t="s">
        <v>254</v>
      </c>
      <c r="C308" s="1" t="s">
        <v>263</v>
      </c>
      <c r="D308" s="1"/>
      <c r="E308" s="54" t="s">
        <v>264</v>
      </c>
      <c r="F308" s="18">
        <f t="shared" ref="F308:H308" si="131">F309</f>
        <v>112.5</v>
      </c>
      <c r="G308" s="18">
        <f t="shared" si="131"/>
        <v>100</v>
      </c>
      <c r="H308" s="18">
        <f t="shared" si="131"/>
        <v>100</v>
      </c>
    </row>
    <row r="309" spans="1:8" ht="31.5" outlineLevel="7" x14ac:dyDescent="0.2">
      <c r="A309" s="2" t="s">
        <v>35</v>
      </c>
      <c r="B309" s="2" t="s">
        <v>254</v>
      </c>
      <c r="C309" s="2" t="s">
        <v>263</v>
      </c>
      <c r="D309" s="2" t="s">
        <v>92</v>
      </c>
      <c r="E309" s="55" t="s">
        <v>93</v>
      </c>
      <c r="F309" s="19">
        <v>112.5</v>
      </c>
      <c r="G309" s="19">
        <v>100</v>
      </c>
      <c r="H309" s="19">
        <v>100</v>
      </c>
    </row>
    <row r="310" spans="1:8" ht="63" outlineLevel="4" x14ac:dyDescent="0.2">
      <c r="A310" s="1" t="s">
        <v>35</v>
      </c>
      <c r="B310" s="1" t="s">
        <v>254</v>
      </c>
      <c r="C310" s="1" t="s">
        <v>265</v>
      </c>
      <c r="D310" s="1"/>
      <c r="E310" s="54" t="s">
        <v>266</v>
      </c>
      <c r="F310" s="18">
        <f>F316+F314+F311</f>
        <v>14605</v>
      </c>
      <c r="G310" s="18">
        <f>G316+G314+G311</f>
        <v>14995.7</v>
      </c>
      <c r="H310" s="18">
        <f>H316+H314+H311</f>
        <v>14782.699999999999</v>
      </c>
    </row>
    <row r="311" spans="1:8" ht="47.25" outlineLevel="4" x14ac:dyDescent="0.2">
      <c r="A311" s="1" t="s">
        <v>35</v>
      </c>
      <c r="B311" s="1" t="s">
        <v>254</v>
      </c>
      <c r="C311" s="1" t="s">
        <v>609</v>
      </c>
      <c r="D311" s="1"/>
      <c r="E311" s="54" t="s">
        <v>608</v>
      </c>
      <c r="F311" s="18">
        <f>F312+F313</f>
        <v>1150</v>
      </c>
      <c r="G311" s="18">
        <f t="shared" ref="G311:H311" si="132">G312+G313</f>
        <v>0</v>
      </c>
      <c r="H311" s="18">
        <f t="shared" si="132"/>
        <v>0</v>
      </c>
    </row>
    <row r="312" spans="1:8" ht="31.5" outlineLevel="4" x14ac:dyDescent="0.2">
      <c r="A312" s="2" t="s">
        <v>35</v>
      </c>
      <c r="B312" s="2" t="s">
        <v>254</v>
      </c>
      <c r="C312" s="2" t="s">
        <v>609</v>
      </c>
      <c r="D312" s="2" t="s">
        <v>11</v>
      </c>
      <c r="E312" s="55" t="s">
        <v>12</v>
      </c>
      <c r="F312" s="19">
        <v>900</v>
      </c>
      <c r="G312" s="19"/>
      <c r="H312" s="19"/>
    </row>
    <row r="313" spans="1:8" s="23" customFormat="1" ht="31.5" outlineLevel="4" x14ac:dyDescent="0.2">
      <c r="A313" s="45" t="s">
        <v>35</v>
      </c>
      <c r="B313" s="45" t="s">
        <v>254</v>
      </c>
      <c r="C313" s="45" t="s">
        <v>609</v>
      </c>
      <c r="D313" s="45" t="s">
        <v>92</v>
      </c>
      <c r="E313" s="61" t="s">
        <v>93</v>
      </c>
      <c r="F313" s="39">
        <v>250</v>
      </c>
      <c r="G313" s="39"/>
      <c r="H313" s="39"/>
    </row>
    <row r="314" spans="1:8" s="24" customFormat="1" ht="63" outlineLevel="5" x14ac:dyDescent="0.2">
      <c r="A314" s="1" t="s">
        <v>35</v>
      </c>
      <c r="B314" s="1" t="s">
        <v>254</v>
      </c>
      <c r="C314" s="1" t="s">
        <v>267</v>
      </c>
      <c r="D314" s="1"/>
      <c r="E314" s="54" t="s">
        <v>556</v>
      </c>
      <c r="F314" s="18">
        <f>F315</f>
        <v>1345.5</v>
      </c>
      <c r="G314" s="18">
        <f t="shared" ref="G314:H314" si="133">G315</f>
        <v>1499.6</v>
      </c>
      <c r="H314" s="18">
        <f t="shared" si="133"/>
        <v>1478.3</v>
      </c>
    </row>
    <row r="315" spans="1:8" s="24" customFormat="1" ht="31.5" outlineLevel="7" x14ac:dyDescent="0.2">
      <c r="A315" s="2" t="s">
        <v>35</v>
      </c>
      <c r="B315" s="2" t="s">
        <v>254</v>
      </c>
      <c r="C315" s="2" t="s">
        <v>267</v>
      </c>
      <c r="D315" s="45" t="s">
        <v>92</v>
      </c>
      <c r="E315" s="55" t="s">
        <v>93</v>
      </c>
      <c r="F315" s="19">
        <v>1345.5</v>
      </c>
      <c r="G315" s="19">
        <v>1499.6</v>
      </c>
      <c r="H315" s="19">
        <v>1478.3</v>
      </c>
    </row>
    <row r="316" spans="1:8" s="27" customFormat="1" ht="63" outlineLevel="5" x14ac:dyDescent="0.2">
      <c r="A316" s="25" t="s">
        <v>35</v>
      </c>
      <c r="B316" s="25" t="s">
        <v>254</v>
      </c>
      <c r="C316" s="25" t="s">
        <v>267</v>
      </c>
      <c r="D316" s="181"/>
      <c r="E316" s="56" t="s">
        <v>586</v>
      </c>
      <c r="F316" s="26">
        <f>F317</f>
        <v>12109.5</v>
      </c>
      <c r="G316" s="26">
        <f t="shared" ref="G316:H316" si="134">G317</f>
        <v>13496.1</v>
      </c>
      <c r="H316" s="26">
        <f t="shared" si="134"/>
        <v>13304.4</v>
      </c>
    </row>
    <row r="317" spans="1:8" s="27" customFormat="1" ht="31.5" outlineLevel="7" x14ac:dyDescent="0.2">
      <c r="A317" s="28" t="s">
        <v>35</v>
      </c>
      <c r="B317" s="28" t="s">
        <v>254</v>
      </c>
      <c r="C317" s="28" t="s">
        <v>267</v>
      </c>
      <c r="D317" s="178" t="s">
        <v>92</v>
      </c>
      <c r="E317" s="57" t="s">
        <v>93</v>
      </c>
      <c r="F317" s="29">
        <v>12109.5</v>
      </c>
      <c r="G317" s="29">
        <v>13496.1</v>
      </c>
      <c r="H317" s="29">
        <v>13304.4</v>
      </c>
    </row>
    <row r="318" spans="1:8" ht="15.75" outlineLevel="4" x14ac:dyDescent="0.2">
      <c r="A318" s="1" t="s">
        <v>35</v>
      </c>
      <c r="B318" s="1" t="s">
        <v>254</v>
      </c>
      <c r="C318" s="1" t="s">
        <v>268</v>
      </c>
      <c r="D318" s="22"/>
      <c r="E318" s="54" t="s">
        <v>253</v>
      </c>
      <c r="F318" s="18">
        <f>F321+F319</f>
        <v>1095.4000000000001</v>
      </c>
      <c r="G318" s="18">
        <f t="shared" ref="G318:H318" si="135">G321+G319</f>
        <v>971.7</v>
      </c>
      <c r="H318" s="18">
        <f t="shared" si="135"/>
        <v>1050.4000000000001</v>
      </c>
    </row>
    <row r="319" spans="1:8" s="24" customFormat="1" ht="47.25" outlineLevel="5" x14ac:dyDescent="0.2">
      <c r="A319" s="1" t="s">
        <v>35</v>
      </c>
      <c r="B319" s="1" t="s">
        <v>254</v>
      </c>
      <c r="C319" s="1" t="s">
        <v>269</v>
      </c>
      <c r="D319" s="22"/>
      <c r="E319" s="54" t="s">
        <v>614</v>
      </c>
      <c r="F319" s="18">
        <f t="shared" ref="F319:H321" si="136">F320</f>
        <v>349.9</v>
      </c>
      <c r="G319" s="18">
        <f t="shared" si="136"/>
        <v>291.5</v>
      </c>
      <c r="H319" s="18">
        <f t="shared" si="136"/>
        <v>315.10000000000002</v>
      </c>
    </row>
    <row r="320" spans="1:8" s="24" customFormat="1" ht="31.5" outlineLevel="7" x14ac:dyDescent="0.2">
      <c r="A320" s="2" t="s">
        <v>35</v>
      </c>
      <c r="B320" s="2" t="s">
        <v>254</v>
      </c>
      <c r="C320" s="2" t="s">
        <v>269</v>
      </c>
      <c r="D320" s="45" t="s">
        <v>92</v>
      </c>
      <c r="E320" s="55" t="s">
        <v>93</v>
      </c>
      <c r="F320" s="19">
        <v>349.9</v>
      </c>
      <c r="G320" s="19">
        <v>291.5</v>
      </c>
      <c r="H320" s="19">
        <v>315.10000000000002</v>
      </c>
    </row>
    <row r="321" spans="1:8" s="27" customFormat="1" ht="47.25" outlineLevel="5" x14ac:dyDescent="0.2">
      <c r="A321" s="25" t="s">
        <v>35</v>
      </c>
      <c r="B321" s="25" t="s">
        <v>254</v>
      </c>
      <c r="C321" s="25" t="s">
        <v>269</v>
      </c>
      <c r="D321" s="181"/>
      <c r="E321" s="56" t="s">
        <v>594</v>
      </c>
      <c r="F321" s="26">
        <f t="shared" si="136"/>
        <v>745.5</v>
      </c>
      <c r="G321" s="26">
        <f t="shared" si="136"/>
        <v>680.2</v>
      </c>
      <c r="H321" s="26">
        <f t="shared" si="136"/>
        <v>735.3</v>
      </c>
    </row>
    <row r="322" spans="1:8" s="27" customFormat="1" ht="31.5" outlineLevel="7" x14ac:dyDescent="0.2">
      <c r="A322" s="28" t="s">
        <v>35</v>
      </c>
      <c r="B322" s="28" t="s">
        <v>254</v>
      </c>
      <c r="C322" s="28" t="s">
        <v>269</v>
      </c>
      <c r="D322" s="178" t="s">
        <v>92</v>
      </c>
      <c r="E322" s="57" t="s">
        <v>93</v>
      </c>
      <c r="F322" s="29">
        <v>745.5</v>
      </c>
      <c r="G322" s="29">
        <v>680.2</v>
      </c>
      <c r="H322" s="29">
        <v>735.3</v>
      </c>
    </row>
    <row r="323" spans="1:8" ht="31.5" outlineLevel="4" x14ac:dyDescent="0.2">
      <c r="A323" s="1" t="s">
        <v>35</v>
      </c>
      <c r="B323" s="1" t="s">
        <v>254</v>
      </c>
      <c r="C323" s="1" t="s">
        <v>270</v>
      </c>
      <c r="D323" s="22"/>
      <c r="E323" s="72" t="s">
        <v>820</v>
      </c>
      <c r="F323" s="18">
        <f>F324+F326+F328</f>
        <v>38335</v>
      </c>
      <c r="G323" s="18">
        <f t="shared" ref="G323:H323" si="137">G324+G326+G328</f>
        <v>38335</v>
      </c>
      <c r="H323" s="18">
        <f t="shared" si="137"/>
        <v>42594.400000000001</v>
      </c>
    </row>
    <row r="324" spans="1:8" ht="47.25" outlineLevel="5" x14ac:dyDescent="0.2">
      <c r="A324" s="1" t="s">
        <v>35</v>
      </c>
      <c r="B324" s="1" t="s">
        <v>254</v>
      </c>
      <c r="C324" s="1" t="s">
        <v>271</v>
      </c>
      <c r="D324" s="22"/>
      <c r="E324" s="54" t="s">
        <v>615</v>
      </c>
      <c r="F324" s="18">
        <f>F325</f>
        <v>3833.5</v>
      </c>
      <c r="G324" s="18">
        <f t="shared" ref="G324:H324" si="138">G325</f>
        <v>3833.5</v>
      </c>
      <c r="H324" s="18">
        <f t="shared" si="138"/>
        <v>4259.3999999999996</v>
      </c>
    </row>
    <row r="325" spans="1:8" ht="31.5" outlineLevel="7" x14ac:dyDescent="0.2">
      <c r="A325" s="2" t="s">
        <v>35</v>
      </c>
      <c r="B325" s="2" t="s">
        <v>254</v>
      </c>
      <c r="C325" s="2" t="s">
        <v>271</v>
      </c>
      <c r="D325" s="45" t="s">
        <v>92</v>
      </c>
      <c r="E325" s="55" t="s">
        <v>93</v>
      </c>
      <c r="F325" s="19">
        <v>3833.5</v>
      </c>
      <c r="G325" s="19">
        <v>3833.5</v>
      </c>
      <c r="H325" s="19">
        <v>4259.3999999999996</v>
      </c>
    </row>
    <row r="326" spans="1:8" s="27" customFormat="1" ht="47.25" outlineLevel="5" x14ac:dyDescent="0.2">
      <c r="A326" s="25" t="s">
        <v>35</v>
      </c>
      <c r="B326" s="25" t="s">
        <v>254</v>
      </c>
      <c r="C326" s="25" t="s">
        <v>271</v>
      </c>
      <c r="D326" s="181"/>
      <c r="E326" s="56" t="s">
        <v>823</v>
      </c>
      <c r="F326" s="26">
        <f>F327</f>
        <v>32776.400000000001</v>
      </c>
      <c r="G326" s="26">
        <f t="shared" ref="G326:H328" si="139">G327</f>
        <v>32776.400000000001</v>
      </c>
      <c r="H326" s="26">
        <f t="shared" si="139"/>
        <v>36418.300000000003</v>
      </c>
    </row>
    <row r="327" spans="1:8" s="27" customFormat="1" ht="31.5" outlineLevel="7" x14ac:dyDescent="0.2">
      <c r="A327" s="28" t="s">
        <v>35</v>
      </c>
      <c r="B327" s="28" t="s">
        <v>254</v>
      </c>
      <c r="C327" s="28" t="s">
        <v>271</v>
      </c>
      <c r="D327" s="178" t="s">
        <v>92</v>
      </c>
      <c r="E327" s="57" t="s">
        <v>93</v>
      </c>
      <c r="F327" s="29">
        <v>32776.400000000001</v>
      </c>
      <c r="G327" s="29">
        <v>32776.400000000001</v>
      </c>
      <c r="H327" s="29">
        <v>36418.300000000003</v>
      </c>
    </row>
    <row r="328" spans="1:8" s="27" customFormat="1" ht="47.25" outlineLevel="5" x14ac:dyDescent="0.2">
      <c r="A328" s="25" t="s">
        <v>35</v>
      </c>
      <c r="B328" s="25" t="s">
        <v>254</v>
      </c>
      <c r="C328" s="25" t="s">
        <v>271</v>
      </c>
      <c r="D328" s="181"/>
      <c r="E328" s="56" t="s">
        <v>589</v>
      </c>
      <c r="F328" s="26">
        <f>F329</f>
        <v>1725.1</v>
      </c>
      <c r="G328" s="26">
        <f t="shared" si="139"/>
        <v>1725.1</v>
      </c>
      <c r="H328" s="26">
        <f t="shared" si="139"/>
        <v>1916.7</v>
      </c>
    </row>
    <row r="329" spans="1:8" s="27" customFormat="1" ht="31.5" outlineLevel="7" x14ac:dyDescent="0.2">
      <c r="A329" s="28" t="s">
        <v>35</v>
      </c>
      <c r="B329" s="28" t="s">
        <v>254</v>
      </c>
      <c r="C329" s="28" t="s">
        <v>271</v>
      </c>
      <c r="D329" s="178" t="s">
        <v>92</v>
      </c>
      <c r="E329" s="57" t="s">
        <v>93</v>
      </c>
      <c r="F329" s="29">
        <v>1725.1</v>
      </c>
      <c r="G329" s="29">
        <v>1725.1</v>
      </c>
      <c r="H329" s="29">
        <v>1916.7</v>
      </c>
    </row>
    <row r="330" spans="1:8" ht="31.5" outlineLevel="3" x14ac:dyDescent="0.2">
      <c r="A330" s="1" t="s">
        <v>35</v>
      </c>
      <c r="B330" s="1" t="s">
        <v>254</v>
      </c>
      <c r="C330" s="1" t="s">
        <v>195</v>
      </c>
      <c r="D330" s="1"/>
      <c r="E330" s="54" t="s">
        <v>196</v>
      </c>
      <c r="F330" s="18">
        <f t="shared" ref="F330:H332" si="140">F331</f>
        <v>32590.7</v>
      </c>
      <c r="G330" s="18">
        <f t="shared" si="140"/>
        <v>31000</v>
      </c>
      <c r="H330" s="18">
        <f t="shared" si="140"/>
        <v>29400</v>
      </c>
    </row>
    <row r="331" spans="1:8" ht="31.5" outlineLevel="4" x14ac:dyDescent="0.2">
      <c r="A331" s="1" t="s">
        <v>35</v>
      </c>
      <c r="B331" s="1" t="s">
        <v>254</v>
      </c>
      <c r="C331" s="1" t="s">
        <v>197</v>
      </c>
      <c r="D331" s="1"/>
      <c r="E331" s="54" t="s">
        <v>198</v>
      </c>
      <c r="F331" s="18">
        <f>F332</f>
        <v>32590.7</v>
      </c>
      <c r="G331" s="18">
        <f t="shared" si="140"/>
        <v>31000</v>
      </c>
      <c r="H331" s="18">
        <f t="shared" si="140"/>
        <v>29400</v>
      </c>
    </row>
    <row r="332" spans="1:8" ht="15.75" outlineLevel="5" x14ac:dyDescent="0.2">
      <c r="A332" s="1" t="s">
        <v>35</v>
      </c>
      <c r="B332" s="1" t="s">
        <v>254</v>
      </c>
      <c r="C332" s="1" t="s">
        <v>272</v>
      </c>
      <c r="D332" s="1"/>
      <c r="E332" s="54" t="s">
        <v>273</v>
      </c>
      <c r="F332" s="18">
        <f t="shared" si="140"/>
        <v>32590.7</v>
      </c>
      <c r="G332" s="18">
        <f t="shared" si="140"/>
        <v>31000</v>
      </c>
      <c r="H332" s="18">
        <f t="shared" si="140"/>
        <v>29400</v>
      </c>
    </row>
    <row r="333" spans="1:8" ht="31.5" outlineLevel="7" x14ac:dyDescent="0.2">
      <c r="A333" s="2" t="s">
        <v>35</v>
      </c>
      <c r="B333" s="2" t="s">
        <v>254</v>
      </c>
      <c r="C333" s="2" t="s">
        <v>272</v>
      </c>
      <c r="D333" s="2" t="s">
        <v>92</v>
      </c>
      <c r="E333" s="55" t="s">
        <v>93</v>
      </c>
      <c r="F333" s="19">
        <v>32590.7</v>
      </c>
      <c r="G333" s="19">
        <v>31000</v>
      </c>
      <c r="H333" s="19">
        <v>29400</v>
      </c>
    </row>
    <row r="334" spans="1:8" ht="15.75" outlineLevel="1" x14ac:dyDescent="0.2">
      <c r="A334" s="1" t="s">
        <v>35</v>
      </c>
      <c r="B334" s="1" t="s">
        <v>274</v>
      </c>
      <c r="C334" s="1"/>
      <c r="D334" s="1"/>
      <c r="E334" s="54" t="s">
        <v>275</v>
      </c>
      <c r="F334" s="18">
        <f>F335+F344</f>
        <v>115471.5</v>
      </c>
      <c r="G334" s="18">
        <f>G335+G344</f>
        <v>104467</v>
      </c>
      <c r="H334" s="18">
        <f>H335+H344</f>
        <v>103751</v>
      </c>
    </row>
    <row r="335" spans="1:8" ht="31.5" outlineLevel="2" x14ac:dyDescent="0.2">
      <c r="A335" s="1" t="s">
        <v>35</v>
      </c>
      <c r="B335" s="1" t="s">
        <v>274</v>
      </c>
      <c r="C335" s="1" t="s">
        <v>170</v>
      </c>
      <c r="D335" s="1"/>
      <c r="E335" s="54" t="s">
        <v>171</v>
      </c>
      <c r="F335" s="18">
        <f>F336+F340</f>
        <v>114986.5</v>
      </c>
      <c r="G335" s="18">
        <f t="shared" ref="G335:H335" si="141">G336+G340</f>
        <v>103916</v>
      </c>
      <c r="H335" s="18">
        <f t="shared" si="141"/>
        <v>103160</v>
      </c>
    </row>
    <row r="336" spans="1:8" ht="31.5" outlineLevel="3" x14ac:dyDescent="0.2">
      <c r="A336" s="1" t="s">
        <v>35</v>
      </c>
      <c r="B336" s="1" t="s">
        <v>274</v>
      </c>
      <c r="C336" s="1" t="s">
        <v>226</v>
      </c>
      <c r="D336" s="1"/>
      <c r="E336" s="54" t="s">
        <v>227</v>
      </c>
      <c r="F336" s="18">
        <f t="shared" ref="F336:H338" si="142">F337</f>
        <v>8256</v>
      </c>
      <c r="G336" s="18">
        <f t="shared" si="142"/>
        <v>7856</v>
      </c>
      <c r="H336" s="18">
        <f t="shared" si="142"/>
        <v>7100</v>
      </c>
    </row>
    <row r="337" spans="1:9" ht="24" customHeight="1" outlineLevel="4" x14ac:dyDescent="0.2">
      <c r="A337" s="1" t="s">
        <v>35</v>
      </c>
      <c r="B337" s="1" t="s">
        <v>274</v>
      </c>
      <c r="C337" s="1" t="s">
        <v>228</v>
      </c>
      <c r="D337" s="1"/>
      <c r="E337" s="54" t="s">
        <v>229</v>
      </c>
      <c r="F337" s="18">
        <f t="shared" si="142"/>
        <v>8256</v>
      </c>
      <c r="G337" s="18">
        <f t="shared" si="142"/>
        <v>7856</v>
      </c>
      <c r="H337" s="18">
        <f t="shared" si="142"/>
        <v>7100</v>
      </c>
    </row>
    <row r="338" spans="1:9" ht="15.75" outlineLevel="5" x14ac:dyDescent="0.2">
      <c r="A338" s="1" t="s">
        <v>35</v>
      </c>
      <c r="B338" s="1" t="s">
        <v>274</v>
      </c>
      <c r="C338" s="1" t="s">
        <v>232</v>
      </c>
      <c r="D338" s="1"/>
      <c r="E338" s="79" t="s">
        <v>811</v>
      </c>
      <c r="F338" s="18">
        <f t="shared" si="142"/>
        <v>8256</v>
      </c>
      <c r="G338" s="18">
        <f t="shared" si="142"/>
        <v>7856</v>
      </c>
      <c r="H338" s="18">
        <f t="shared" si="142"/>
        <v>7100</v>
      </c>
      <c r="I338" s="81"/>
    </row>
    <row r="339" spans="1:9" ht="31.5" outlineLevel="7" x14ac:dyDescent="0.2">
      <c r="A339" s="2" t="s">
        <v>35</v>
      </c>
      <c r="B339" s="2" t="s">
        <v>274</v>
      </c>
      <c r="C339" s="2" t="s">
        <v>232</v>
      </c>
      <c r="D339" s="2" t="s">
        <v>11</v>
      </c>
      <c r="E339" s="55" t="s">
        <v>12</v>
      </c>
      <c r="F339" s="19">
        <v>8256</v>
      </c>
      <c r="G339" s="19">
        <v>7856</v>
      </c>
      <c r="H339" s="19">
        <v>7100</v>
      </c>
    </row>
    <row r="340" spans="1:9" ht="47.25" outlineLevel="3" x14ac:dyDescent="0.2">
      <c r="A340" s="1" t="s">
        <v>35</v>
      </c>
      <c r="B340" s="1" t="s">
        <v>274</v>
      </c>
      <c r="C340" s="1" t="s">
        <v>188</v>
      </c>
      <c r="D340" s="1"/>
      <c r="E340" s="54" t="s">
        <v>189</v>
      </c>
      <c r="F340" s="18">
        <f t="shared" ref="F340:H342" si="143">F341</f>
        <v>106730.5</v>
      </c>
      <c r="G340" s="18">
        <f t="shared" si="143"/>
        <v>96060</v>
      </c>
      <c r="H340" s="18">
        <f t="shared" si="143"/>
        <v>96060</v>
      </c>
    </row>
    <row r="341" spans="1:9" ht="31.5" outlineLevel="4" x14ac:dyDescent="0.2">
      <c r="A341" s="1" t="s">
        <v>35</v>
      </c>
      <c r="B341" s="1" t="s">
        <v>274</v>
      </c>
      <c r="C341" s="1" t="s">
        <v>276</v>
      </c>
      <c r="D341" s="1"/>
      <c r="E341" s="54" t="s">
        <v>57</v>
      </c>
      <c r="F341" s="18">
        <f t="shared" si="143"/>
        <v>106730.5</v>
      </c>
      <c r="G341" s="18">
        <f t="shared" si="143"/>
        <v>96060</v>
      </c>
      <c r="H341" s="18">
        <f t="shared" si="143"/>
        <v>96060</v>
      </c>
    </row>
    <row r="342" spans="1:9" ht="31.5" outlineLevel="5" x14ac:dyDescent="0.2">
      <c r="A342" s="1" t="s">
        <v>35</v>
      </c>
      <c r="B342" s="1" t="s">
        <v>274</v>
      </c>
      <c r="C342" s="1" t="s">
        <v>277</v>
      </c>
      <c r="D342" s="1"/>
      <c r="E342" s="54" t="s">
        <v>278</v>
      </c>
      <c r="F342" s="18">
        <f t="shared" si="143"/>
        <v>106730.5</v>
      </c>
      <c r="G342" s="18">
        <f t="shared" si="143"/>
        <v>96060</v>
      </c>
      <c r="H342" s="18">
        <f t="shared" si="143"/>
        <v>96060</v>
      </c>
    </row>
    <row r="343" spans="1:9" ht="31.5" outlineLevel="7" x14ac:dyDescent="0.2">
      <c r="A343" s="2" t="s">
        <v>35</v>
      </c>
      <c r="B343" s="2" t="s">
        <v>274</v>
      </c>
      <c r="C343" s="2" t="s">
        <v>277</v>
      </c>
      <c r="D343" s="2" t="s">
        <v>92</v>
      </c>
      <c r="E343" s="55" t="s">
        <v>93</v>
      </c>
      <c r="F343" s="19">
        <v>106730.5</v>
      </c>
      <c r="G343" s="19">
        <v>96060</v>
      </c>
      <c r="H343" s="19">
        <v>96060</v>
      </c>
    </row>
    <row r="344" spans="1:9" ht="31.5" outlineLevel="2" x14ac:dyDescent="0.2">
      <c r="A344" s="1" t="s">
        <v>35</v>
      </c>
      <c r="B344" s="1" t="s">
        <v>274</v>
      </c>
      <c r="C344" s="1" t="s">
        <v>42</v>
      </c>
      <c r="D344" s="1"/>
      <c r="E344" s="54" t="s">
        <v>43</v>
      </c>
      <c r="F344" s="18">
        <f t="shared" ref="F344:H347" si="144">F345</f>
        <v>485</v>
      </c>
      <c r="G344" s="18">
        <f t="shared" si="144"/>
        <v>551</v>
      </c>
      <c r="H344" s="18">
        <f t="shared" si="144"/>
        <v>591</v>
      </c>
    </row>
    <row r="345" spans="1:9" ht="47.25" outlineLevel="3" x14ac:dyDescent="0.2">
      <c r="A345" s="1" t="s">
        <v>35</v>
      </c>
      <c r="B345" s="1" t="s">
        <v>274</v>
      </c>
      <c r="C345" s="1" t="s">
        <v>44</v>
      </c>
      <c r="D345" s="1"/>
      <c r="E345" s="54" t="s">
        <v>45</v>
      </c>
      <c r="F345" s="18">
        <f t="shared" si="144"/>
        <v>485</v>
      </c>
      <c r="G345" s="18">
        <f t="shared" si="144"/>
        <v>551</v>
      </c>
      <c r="H345" s="18">
        <f t="shared" si="144"/>
        <v>591</v>
      </c>
    </row>
    <row r="346" spans="1:9" ht="31.5" outlineLevel="4" x14ac:dyDescent="0.2">
      <c r="A346" s="1" t="s">
        <v>35</v>
      </c>
      <c r="B346" s="1" t="s">
        <v>274</v>
      </c>
      <c r="C346" s="1" t="s">
        <v>46</v>
      </c>
      <c r="D346" s="1"/>
      <c r="E346" s="54" t="s">
        <v>47</v>
      </c>
      <c r="F346" s="18">
        <f t="shared" si="144"/>
        <v>485</v>
      </c>
      <c r="G346" s="18">
        <f t="shared" si="144"/>
        <v>551</v>
      </c>
      <c r="H346" s="18">
        <f t="shared" si="144"/>
        <v>591</v>
      </c>
    </row>
    <row r="347" spans="1:9" s="27" customFormat="1" ht="47.25" outlineLevel="5" x14ac:dyDescent="0.2">
      <c r="A347" s="25" t="s">
        <v>35</v>
      </c>
      <c r="B347" s="25" t="s">
        <v>274</v>
      </c>
      <c r="C347" s="25" t="s">
        <v>241</v>
      </c>
      <c r="D347" s="25"/>
      <c r="E347" s="56" t="s">
        <v>242</v>
      </c>
      <c r="F347" s="26">
        <f t="shared" si="144"/>
        <v>485</v>
      </c>
      <c r="G347" s="26">
        <f t="shared" si="144"/>
        <v>551</v>
      </c>
      <c r="H347" s="26">
        <f t="shared" si="144"/>
        <v>591</v>
      </c>
    </row>
    <row r="348" spans="1:9" s="27" customFormat="1" ht="31.5" outlineLevel="7" x14ac:dyDescent="0.2">
      <c r="A348" s="28" t="s">
        <v>35</v>
      </c>
      <c r="B348" s="28" t="s">
        <v>274</v>
      </c>
      <c r="C348" s="28" t="s">
        <v>241</v>
      </c>
      <c r="D348" s="28" t="s">
        <v>11</v>
      </c>
      <c r="E348" s="57" t="s">
        <v>12</v>
      </c>
      <c r="F348" s="30">
        <v>485</v>
      </c>
      <c r="G348" s="30">
        <v>551</v>
      </c>
      <c r="H348" s="30">
        <v>591</v>
      </c>
    </row>
    <row r="349" spans="1:9" ht="15.75" outlineLevel="7" x14ac:dyDescent="0.2">
      <c r="A349" s="1" t="s">
        <v>35</v>
      </c>
      <c r="B349" s="1" t="s">
        <v>574</v>
      </c>
      <c r="C349" s="2"/>
      <c r="D349" s="2"/>
      <c r="E349" s="53" t="s">
        <v>557</v>
      </c>
      <c r="F349" s="18">
        <f>F350</f>
        <v>350.2</v>
      </c>
      <c r="G349" s="18">
        <f t="shared" ref="G349:H349" si="145">G350</f>
        <v>150.19999999999999</v>
      </c>
      <c r="H349" s="18">
        <f t="shared" si="145"/>
        <v>150.19999999999999</v>
      </c>
    </row>
    <row r="350" spans="1:9" ht="15.75" outlineLevel="1" x14ac:dyDescent="0.2">
      <c r="A350" s="1" t="s">
        <v>35</v>
      </c>
      <c r="B350" s="1" t="s">
        <v>279</v>
      </c>
      <c r="C350" s="1"/>
      <c r="D350" s="1"/>
      <c r="E350" s="54" t="s">
        <v>280</v>
      </c>
      <c r="F350" s="18">
        <f t="shared" ref="F350:H351" si="146">F351</f>
        <v>350.2</v>
      </c>
      <c r="G350" s="18">
        <f t="shared" si="146"/>
        <v>150.19999999999999</v>
      </c>
      <c r="H350" s="18">
        <f t="shared" si="146"/>
        <v>150.19999999999999</v>
      </c>
    </row>
    <row r="351" spans="1:9" ht="47.25" outlineLevel="2" x14ac:dyDescent="0.2">
      <c r="A351" s="1" t="s">
        <v>35</v>
      </c>
      <c r="B351" s="1" t="s">
        <v>279</v>
      </c>
      <c r="C351" s="1" t="s">
        <v>76</v>
      </c>
      <c r="D351" s="1"/>
      <c r="E351" s="54" t="s">
        <v>77</v>
      </c>
      <c r="F351" s="18">
        <f t="shared" si="146"/>
        <v>350.2</v>
      </c>
      <c r="G351" s="18">
        <f t="shared" si="146"/>
        <v>150.19999999999999</v>
      </c>
      <c r="H351" s="18">
        <f t="shared" si="146"/>
        <v>150.19999999999999</v>
      </c>
    </row>
    <row r="352" spans="1:9" ht="31.5" outlineLevel="3" x14ac:dyDescent="0.2">
      <c r="A352" s="1" t="s">
        <v>35</v>
      </c>
      <c r="B352" s="1" t="s">
        <v>279</v>
      </c>
      <c r="C352" s="1" t="s">
        <v>180</v>
      </c>
      <c r="D352" s="1"/>
      <c r="E352" s="54" t="s">
        <v>181</v>
      </c>
      <c r="F352" s="18">
        <f>F353+F358</f>
        <v>350.2</v>
      </c>
      <c r="G352" s="18">
        <f>G353+G358</f>
        <v>150.19999999999999</v>
      </c>
      <c r="H352" s="18">
        <f>H353+H358</f>
        <v>150.19999999999999</v>
      </c>
    </row>
    <row r="353" spans="1:8" ht="15.75" outlineLevel="4" x14ac:dyDescent="0.2">
      <c r="A353" s="1" t="s">
        <v>35</v>
      </c>
      <c r="B353" s="1" t="s">
        <v>279</v>
      </c>
      <c r="C353" s="1" t="s">
        <v>182</v>
      </c>
      <c r="D353" s="1"/>
      <c r="E353" s="54" t="s">
        <v>183</v>
      </c>
      <c r="F353" s="18">
        <f>F354+F356</f>
        <v>295.2</v>
      </c>
      <c r="G353" s="18">
        <f t="shared" ref="G353:H353" si="147">G354+G356</f>
        <v>95.2</v>
      </c>
      <c r="H353" s="18">
        <f t="shared" si="147"/>
        <v>95.2</v>
      </c>
    </row>
    <row r="354" spans="1:8" ht="31.5" outlineLevel="5" x14ac:dyDescent="0.2">
      <c r="A354" s="1" t="s">
        <v>35</v>
      </c>
      <c r="B354" s="1" t="s">
        <v>279</v>
      </c>
      <c r="C354" s="1" t="s">
        <v>281</v>
      </c>
      <c r="D354" s="1"/>
      <c r="E354" s="54" t="s">
        <v>282</v>
      </c>
      <c r="F354" s="18">
        <f t="shared" ref="F354:H354" si="148">F355</f>
        <v>95.2</v>
      </c>
      <c r="G354" s="18">
        <f t="shared" si="148"/>
        <v>95.2</v>
      </c>
      <c r="H354" s="18">
        <f t="shared" si="148"/>
        <v>95.2</v>
      </c>
    </row>
    <row r="355" spans="1:8" ht="31.5" outlineLevel="7" x14ac:dyDescent="0.2">
      <c r="A355" s="2" t="s">
        <v>35</v>
      </c>
      <c r="B355" s="2" t="s">
        <v>279</v>
      </c>
      <c r="C355" s="2" t="s">
        <v>281</v>
      </c>
      <c r="D355" s="2" t="s">
        <v>11</v>
      </c>
      <c r="E355" s="55" t="s">
        <v>12</v>
      </c>
      <c r="F355" s="19">
        <v>95.2</v>
      </c>
      <c r="G355" s="19">
        <v>95.2</v>
      </c>
      <c r="H355" s="19">
        <v>95.2</v>
      </c>
    </row>
    <row r="356" spans="1:8" ht="15.75" outlineLevel="5" x14ac:dyDescent="0.2">
      <c r="A356" s="1" t="s">
        <v>35</v>
      </c>
      <c r="B356" s="1" t="s">
        <v>279</v>
      </c>
      <c r="C356" s="1" t="s">
        <v>283</v>
      </c>
      <c r="D356" s="1"/>
      <c r="E356" s="54" t="s">
        <v>284</v>
      </c>
      <c r="F356" s="18">
        <f t="shared" ref="F356:H356" si="149">F357</f>
        <v>200</v>
      </c>
      <c r="G356" s="18">
        <f t="shared" si="149"/>
        <v>0</v>
      </c>
      <c r="H356" s="18">
        <f t="shared" si="149"/>
        <v>0</v>
      </c>
    </row>
    <row r="357" spans="1:8" ht="31.5" outlineLevel="7" x14ac:dyDescent="0.2">
      <c r="A357" s="2" t="s">
        <v>35</v>
      </c>
      <c r="B357" s="2" t="s">
        <v>279</v>
      </c>
      <c r="C357" s="2" t="s">
        <v>283</v>
      </c>
      <c r="D357" s="2" t="s">
        <v>11</v>
      </c>
      <c r="E357" s="55" t="s">
        <v>12</v>
      </c>
      <c r="F357" s="19">
        <v>200</v>
      </c>
      <c r="G357" s="19"/>
      <c r="H357" s="19"/>
    </row>
    <row r="358" spans="1:8" ht="31.5" outlineLevel="4" x14ac:dyDescent="0.2">
      <c r="A358" s="1" t="s">
        <v>35</v>
      </c>
      <c r="B358" s="1" t="s">
        <v>279</v>
      </c>
      <c r="C358" s="1" t="s">
        <v>285</v>
      </c>
      <c r="D358" s="1"/>
      <c r="E358" s="54" t="s">
        <v>286</v>
      </c>
      <c r="F358" s="18">
        <f t="shared" ref="F358:H359" si="150">F359</f>
        <v>55</v>
      </c>
      <c r="G358" s="18">
        <f t="shared" si="150"/>
        <v>55</v>
      </c>
      <c r="H358" s="18">
        <f t="shared" si="150"/>
        <v>55</v>
      </c>
    </row>
    <row r="359" spans="1:8" ht="15.75" outlineLevel="5" x14ac:dyDescent="0.2">
      <c r="A359" s="1" t="s">
        <v>35</v>
      </c>
      <c r="B359" s="1" t="s">
        <v>279</v>
      </c>
      <c r="C359" s="1" t="s">
        <v>287</v>
      </c>
      <c r="D359" s="1"/>
      <c r="E359" s="54" t="s">
        <v>288</v>
      </c>
      <c r="F359" s="18">
        <f t="shared" si="150"/>
        <v>55</v>
      </c>
      <c r="G359" s="18">
        <f t="shared" si="150"/>
        <v>55</v>
      </c>
      <c r="H359" s="18">
        <f t="shared" si="150"/>
        <v>55</v>
      </c>
    </row>
    <row r="360" spans="1:8" ht="31.5" outlineLevel="7" x14ac:dyDescent="0.2">
      <c r="A360" s="2" t="s">
        <v>35</v>
      </c>
      <c r="B360" s="2" t="s">
        <v>279</v>
      </c>
      <c r="C360" s="2" t="s">
        <v>287</v>
      </c>
      <c r="D360" s="2" t="s">
        <v>11</v>
      </c>
      <c r="E360" s="55" t="s">
        <v>12</v>
      </c>
      <c r="F360" s="19">
        <v>55</v>
      </c>
      <c r="G360" s="19">
        <v>55</v>
      </c>
      <c r="H360" s="19">
        <v>55</v>
      </c>
    </row>
    <row r="361" spans="1:8" ht="15.75" outlineLevel="7" x14ac:dyDescent="0.2">
      <c r="A361" s="1" t="s">
        <v>35</v>
      </c>
      <c r="B361" s="1" t="s">
        <v>566</v>
      </c>
      <c r="C361" s="2"/>
      <c r="D361" s="2"/>
      <c r="E361" s="53" t="s">
        <v>550</v>
      </c>
      <c r="F361" s="18">
        <f>F362+F384</f>
        <v>12410.3</v>
      </c>
      <c r="G361" s="18">
        <f>G362+G384</f>
        <v>10940</v>
      </c>
      <c r="H361" s="18">
        <f>H362+H384</f>
        <v>10940</v>
      </c>
    </row>
    <row r="362" spans="1:8" ht="31.5" outlineLevel="1" x14ac:dyDescent="0.2">
      <c r="A362" s="1" t="s">
        <v>35</v>
      </c>
      <c r="B362" s="1" t="s">
        <v>21</v>
      </c>
      <c r="C362" s="1"/>
      <c r="D362" s="1"/>
      <c r="E362" s="54" t="s">
        <v>22</v>
      </c>
      <c r="F362" s="18">
        <f>F363+F373+F368</f>
        <v>533.9</v>
      </c>
      <c r="G362" s="18">
        <f t="shared" ref="G362:H362" si="151">G363+G373+G368</f>
        <v>250</v>
      </c>
      <c r="H362" s="18">
        <f t="shared" si="151"/>
        <v>250</v>
      </c>
    </row>
    <row r="363" spans="1:8" ht="47.25" outlineLevel="2" x14ac:dyDescent="0.2">
      <c r="A363" s="1" t="s">
        <v>35</v>
      </c>
      <c r="B363" s="1" t="s">
        <v>21</v>
      </c>
      <c r="C363" s="1" t="s">
        <v>76</v>
      </c>
      <c r="D363" s="1"/>
      <c r="E363" s="54" t="s">
        <v>77</v>
      </c>
      <c r="F363" s="18">
        <f t="shared" ref="F363:H366" si="152">F364</f>
        <v>39.9</v>
      </c>
      <c r="G363" s="18">
        <f t="shared" si="152"/>
        <v>0</v>
      </c>
      <c r="H363" s="18">
        <f t="shared" si="152"/>
        <v>0</v>
      </c>
    </row>
    <row r="364" spans="1:8" ht="47.25" outlineLevel="3" x14ac:dyDescent="0.2">
      <c r="A364" s="1" t="s">
        <v>35</v>
      </c>
      <c r="B364" s="1" t="s">
        <v>21</v>
      </c>
      <c r="C364" s="1" t="s">
        <v>130</v>
      </c>
      <c r="D364" s="1"/>
      <c r="E364" s="54" t="s">
        <v>131</v>
      </c>
      <c r="F364" s="18">
        <f t="shared" si="152"/>
        <v>39.9</v>
      </c>
      <c r="G364" s="18">
        <f t="shared" si="152"/>
        <v>0</v>
      </c>
      <c r="H364" s="18">
        <f t="shared" si="152"/>
        <v>0</v>
      </c>
    </row>
    <row r="365" spans="1:8" ht="31.5" outlineLevel="4" x14ac:dyDescent="0.2">
      <c r="A365" s="1" t="s">
        <v>35</v>
      </c>
      <c r="B365" s="1" t="s">
        <v>21</v>
      </c>
      <c r="C365" s="1" t="s">
        <v>132</v>
      </c>
      <c r="D365" s="1"/>
      <c r="E365" s="54" t="s">
        <v>57</v>
      </c>
      <c r="F365" s="18">
        <f t="shared" si="152"/>
        <v>39.9</v>
      </c>
      <c r="G365" s="18">
        <f t="shared" si="152"/>
        <v>0</v>
      </c>
      <c r="H365" s="18">
        <f t="shared" si="152"/>
        <v>0</v>
      </c>
    </row>
    <row r="366" spans="1:8" ht="15.75" outlineLevel="5" x14ac:dyDescent="0.2">
      <c r="A366" s="1" t="s">
        <v>35</v>
      </c>
      <c r="B366" s="1" t="s">
        <v>21</v>
      </c>
      <c r="C366" s="1" t="s">
        <v>133</v>
      </c>
      <c r="D366" s="1"/>
      <c r="E366" s="54" t="s">
        <v>134</v>
      </c>
      <c r="F366" s="18">
        <f t="shared" si="152"/>
        <v>39.9</v>
      </c>
      <c r="G366" s="18">
        <f t="shared" si="152"/>
        <v>0</v>
      </c>
      <c r="H366" s="18">
        <f t="shared" si="152"/>
        <v>0</v>
      </c>
    </row>
    <row r="367" spans="1:8" ht="31.5" outlineLevel="7" x14ac:dyDescent="0.2">
      <c r="A367" s="2" t="s">
        <v>35</v>
      </c>
      <c r="B367" s="2" t="s">
        <v>21</v>
      </c>
      <c r="C367" s="2" t="s">
        <v>133</v>
      </c>
      <c r="D367" s="2" t="s">
        <v>11</v>
      </c>
      <c r="E367" s="55" t="s">
        <v>12</v>
      </c>
      <c r="F367" s="19">
        <v>39.9</v>
      </c>
      <c r="G367" s="19"/>
      <c r="H367" s="19"/>
    </row>
    <row r="368" spans="1:8" ht="31.5" outlineLevel="7" x14ac:dyDescent="0.2">
      <c r="A368" s="1" t="s">
        <v>35</v>
      </c>
      <c r="B368" s="1" t="s">
        <v>21</v>
      </c>
      <c r="C368" s="1" t="s">
        <v>170</v>
      </c>
      <c r="D368" s="1"/>
      <c r="E368" s="72" t="s">
        <v>171</v>
      </c>
      <c r="F368" s="18">
        <f>F369</f>
        <v>89</v>
      </c>
      <c r="G368" s="18">
        <f t="shared" ref="G368:H368" si="153">G369</f>
        <v>0</v>
      </c>
      <c r="H368" s="18">
        <f t="shared" si="153"/>
        <v>0</v>
      </c>
    </row>
    <row r="369" spans="1:8" ht="47.25" outlineLevel="7" x14ac:dyDescent="0.2">
      <c r="A369" s="1" t="s">
        <v>35</v>
      </c>
      <c r="B369" s="1" t="s">
        <v>21</v>
      </c>
      <c r="C369" s="1" t="s">
        <v>188</v>
      </c>
      <c r="D369" s="1"/>
      <c r="E369" s="54" t="s">
        <v>189</v>
      </c>
      <c r="F369" s="18">
        <f t="shared" ref="F369:H371" si="154">F370</f>
        <v>89</v>
      </c>
      <c r="G369" s="18">
        <f t="shared" si="154"/>
        <v>0</v>
      </c>
      <c r="H369" s="18">
        <f t="shared" si="154"/>
        <v>0</v>
      </c>
    </row>
    <row r="370" spans="1:8" ht="31.5" outlineLevel="7" x14ac:dyDescent="0.2">
      <c r="A370" s="1" t="s">
        <v>35</v>
      </c>
      <c r="B370" s="1" t="s">
        <v>21</v>
      </c>
      <c r="C370" s="1" t="s">
        <v>276</v>
      </c>
      <c r="D370" s="1"/>
      <c r="E370" s="54" t="s">
        <v>57</v>
      </c>
      <c r="F370" s="18">
        <f t="shared" si="154"/>
        <v>89</v>
      </c>
      <c r="G370" s="18">
        <f t="shared" si="154"/>
        <v>0</v>
      </c>
      <c r="H370" s="18">
        <f t="shared" si="154"/>
        <v>0</v>
      </c>
    </row>
    <row r="371" spans="1:8" ht="31.5" outlineLevel="7" x14ac:dyDescent="0.2">
      <c r="A371" s="1" t="s">
        <v>35</v>
      </c>
      <c r="B371" s="1" t="s">
        <v>21</v>
      </c>
      <c r="C371" s="1" t="s">
        <v>277</v>
      </c>
      <c r="D371" s="1"/>
      <c r="E371" s="54" t="s">
        <v>278</v>
      </c>
      <c r="F371" s="18">
        <f t="shared" si="154"/>
        <v>89</v>
      </c>
      <c r="G371" s="18">
        <f t="shared" si="154"/>
        <v>0</v>
      </c>
      <c r="H371" s="18">
        <f t="shared" si="154"/>
        <v>0</v>
      </c>
    </row>
    <row r="372" spans="1:8" ht="31.5" outlineLevel="7" x14ac:dyDescent="0.2">
      <c r="A372" s="2" t="s">
        <v>35</v>
      </c>
      <c r="B372" s="2" t="s">
        <v>21</v>
      </c>
      <c r="C372" s="2" t="s">
        <v>277</v>
      </c>
      <c r="D372" s="2" t="s">
        <v>92</v>
      </c>
      <c r="E372" s="55" t="s">
        <v>93</v>
      </c>
      <c r="F372" s="19">
        <v>89</v>
      </c>
      <c r="G372" s="19"/>
      <c r="H372" s="19"/>
    </row>
    <row r="373" spans="1:8" ht="31.5" outlineLevel="2" x14ac:dyDescent="0.2">
      <c r="A373" s="1" t="s">
        <v>35</v>
      </c>
      <c r="B373" s="1" t="s">
        <v>21</v>
      </c>
      <c r="C373" s="1" t="s">
        <v>52</v>
      </c>
      <c r="D373" s="1"/>
      <c r="E373" s="54" t="s">
        <v>53</v>
      </c>
      <c r="F373" s="18">
        <f>F374+F378</f>
        <v>405</v>
      </c>
      <c r="G373" s="18">
        <f t="shared" ref="G373:H373" si="155">G374+G378</f>
        <v>250</v>
      </c>
      <c r="H373" s="18">
        <f t="shared" si="155"/>
        <v>250</v>
      </c>
    </row>
    <row r="374" spans="1:8" ht="31.5" outlineLevel="3" x14ac:dyDescent="0.2">
      <c r="A374" s="1" t="s">
        <v>35</v>
      </c>
      <c r="B374" s="1" t="s">
        <v>21</v>
      </c>
      <c r="C374" s="1" t="s">
        <v>98</v>
      </c>
      <c r="D374" s="1"/>
      <c r="E374" s="54" t="s">
        <v>99</v>
      </c>
      <c r="F374" s="18">
        <f t="shared" ref="F374:H376" si="156">F375</f>
        <v>325</v>
      </c>
      <c r="G374" s="18">
        <f t="shared" si="156"/>
        <v>250</v>
      </c>
      <c r="H374" s="18">
        <f t="shared" si="156"/>
        <v>250</v>
      </c>
    </row>
    <row r="375" spans="1:8" ht="47.25" outlineLevel="4" x14ac:dyDescent="0.2">
      <c r="A375" s="1" t="s">
        <v>35</v>
      </c>
      <c r="B375" s="1" t="s">
        <v>21</v>
      </c>
      <c r="C375" s="1" t="s">
        <v>100</v>
      </c>
      <c r="D375" s="1"/>
      <c r="E375" s="54" t="s">
        <v>101</v>
      </c>
      <c r="F375" s="18">
        <f t="shared" si="156"/>
        <v>325</v>
      </c>
      <c r="G375" s="18">
        <f t="shared" si="156"/>
        <v>250</v>
      </c>
      <c r="H375" s="18">
        <f t="shared" si="156"/>
        <v>250</v>
      </c>
    </row>
    <row r="376" spans="1:8" ht="15.75" outlineLevel="5" x14ac:dyDescent="0.2">
      <c r="A376" s="1" t="s">
        <v>35</v>
      </c>
      <c r="B376" s="1" t="s">
        <v>21</v>
      </c>
      <c r="C376" s="1" t="s">
        <v>102</v>
      </c>
      <c r="D376" s="1"/>
      <c r="E376" s="54" t="s">
        <v>103</v>
      </c>
      <c r="F376" s="18">
        <f t="shared" si="156"/>
        <v>325</v>
      </c>
      <c r="G376" s="18">
        <f t="shared" si="156"/>
        <v>250</v>
      </c>
      <c r="H376" s="18">
        <f t="shared" si="156"/>
        <v>250</v>
      </c>
    </row>
    <row r="377" spans="1:8" ht="31.5" outlineLevel="7" x14ac:dyDescent="0.2">
      <c r="A377" s="2" t="s">
        <v>35</v>
      </c>
      <c r="B377" s="2" t="s">
        <v>21</v>
      </c>
      <c r="C377" s="2" t="s">
        <v>102</v>
      </c>
      <c r="D377" s="2" t="s">
        <v>11</v>
      </c>
      <c r="E377" s="55" t="s">
        <v>12</v>
      </c>
      <c r="F377" s="19">
        <v>325</v>
      </c>
      <c r="G377" s="19">
        <v>250</v>
      </c>
      <c r="H377" s="19">
        <v>250</v>
      </c>
    </row>
    <row r="378" spans="1:8" ht="47.25" outlineLevel="3" x14ac:dyDescent="0.2">
      <c r="A378" s="1" t="s">
        <v>35</v>
      </c>
      <c r="B378" s="1" t="s">
        <v>21</v>
      </c>
      <c r="C378" s="1" t="s">
        <v>54</v>
      </c>
      <c r="D378" s="1"/>
      <c r="E378" s="54" t="s">
        <v>55</v>
      </c>
      <c r="F378" s="18">
        <f>F379</f>
        <v>80</v>
      </c>
      <c r="G378" s="18">
        <f t="shared" ref="G378:H378" si="157">G379</f>
        <v>0</v>
      </c>
      <c r="H378" s="18">
        <f t="shared" si="157"/>
        <v>0</v>
      </c>
    </row>
    <row r="379" spans="1:8" ht="47.25" outlineLevel="4" x14ac:dyDescent="0.2">
      <c r="A379" s="1" t="s">
        <v>35</v>
      </c>
      <c r="B379" s="1" t="s">
        <v>21</v>
      </c>
      <c r="C379" s="1" t="s">
        <v>113</v>
      </c>
      <c r="D379" s="1"/>
      <c r="E379" s="54" t="s">
        <v>114</v>
      </c>
      <c r="F379" s="18">
        <f>F380+F382</f>
        <v>80</v>
      </c>
      <c r="G379" s="18">
        <f t="shared" ref="G379:H379" si="158">G380+G382</f>
        <v>0</v>
      </c>
      <c r="H379" s="18">
        <f t="shared" si="158"/>
        <v>0</v>
      </c>
    </row>
    <row r="380" spans="1:8" ht="15.75" outlineLevel="5" x14ac:dyDescent="0.2">
      <c r="A380" s="1" t="s">
        <v>35</v>
      </c>
      <c r="B380" s="1" t="s">
        <v>21</v>
      </c>
      <c r="C380" s="1" t="s">
        <v>115</v>
      </c>
      <c r="D380" s="1"/>
      <c r="E380" s="54" t="s">
        <v>116</v>
      </c>
      <c r="F380" s="18">
        <f t="shared" ref="F380:H380" si="159">F381</f>
        <v>30</v>
      </c>
      <c r="G380" s="18">
        <f t="shared" si="159"/>
        <v>0</v>
      </c>
      <c r="H380" s="18">
        <f t="shared" si="159"/>
        <v>0</v>
      </c>
    </row>
    <row r="381" spans="1:8" ht="31.5" outlineLevel="7" x14ac:dyDescent="0.2">
      <c r="A381" s="2" t="s">
        <v>35</v>
      </c>
      <c r="B381" s="2" t="s">
        <v>21</v>
      </c>
      <c r="C381" s="2" t="s">
        <v>115</v>
      </c>
      <c r="D381" s="2" t="s">
        <v>92</v>
      </c>
      <c r="E381" s="55" t="s">
        <v>93</v>
      </c>
      <c r="F381" s="19">
        <v>30</v>
      </c>
      <c r="G381" s="19"/>
      <c r="H381" s="19"/>
    </row>
    <row r="382" spans="1:8" ht="15.75" outlineLevel="5" x14ac:dyDescent="0.2">
      <c r="A382" s="1" t="s">
        <v>35</v>
      </c>
      <c r="B382" s="1" t="s">
        <v>21</v>
      </c>
      <c r="C382" s="1" t="s">
        <v>297</v>
      </c>
      <c r="D382" s="1"/>
      <c r="E382" s="54" t="s">
        <v>298</v>
      </c>
      <c r="F382" s="18">
        <f t="shared" ref="F382:H382" si="160">F383</f>
        <v>50</v>
      </c>
      <c r="G382" s="18">
        <f t="shared" si="160"/>
        <v>0</v>
      </c>
      <c r="H382" s="18">
        <f t="shared" si="160"/>
        <v>0</v>
      </c>
    </row>
    <row r="383" spans="1:8" ht="31.5" outlineLevel="7" x14ac:dyDescent="0.2">
      <c r="A383" s="2" t="s">
        <v>35</v>
      </c>
      <c r="B383" s="2" t="s">
        <v>21</v>
      </c>
      <c r="C383" s="2" t="s">
        <v>297</v>
      </c>
      <c r="D383" s="2" t="s">
        <v>92</v>
      </c>
      <c r="E383" s="55" t="s">
        <v>93</v>
      </c>
      <c r="F383" s="19">
        <v>50</v>
      </c>
      <c r="G383" s="19"/>
      <c r="H383" s="19"/>
    </row>
    <row r="384" spans="1:8" ht="15.75" outlineLevel="1" x14ac:dyDescent="0.2">
      <c r="A384" s="1" t="s">
        <v>35</v>
      </c>
      <c r="B384" s="1" t="s">
        <v>299</v>
      </c>
      <c r="C384" s="1"/>
      <c r="D384" s="1"/>
      <c r="E384" s="54" t="s">
        <v>300</v>
      </c>
      <c r="F384" s="18">
        <f t="shared" ref="F384:H387" si="161">F385</f>
        <v>11876.4</v>
      </c>
      <c r="G384" s="18">
        <f t="shared" si="161"/>
        <v>10690</v>
      </c>
      <c r="H384" s="18">
        <f t="shared" si="161"/>
        <v>10690</v>
      </c>
    </row>
    <row r="385" spans="1:9" ht="31.5" outlineLevel="2" x14ac:dyDescent="0.2">
      <c r="A385" s="1" t="s">
        <v>35</v>
      </c>
      <c r="B385" s="1" t="s">
        <v>299</v>
      </c>
      <c r="C385" s="1" t="s">
        <v>52</v>
      </c>
      <c r="D385" s="1"/>
      <c r="E385" s="54" t="s">
        <v>53</v>
      </c>
      <c r="F385" s="18">
        <f t="shared" si="161"/>
        <v>11876.4</v>
      </c>
      <c r="G385" s="18">
        <f t="shared" si="161"/>
        <v>10690</v>
      </c>
      <c r="H385" s="18">
        <f t="shared" si="161"/>
        <v>10690</v>
      </c>
    </row>
    <row r="386" spans="1:9" ht="47.25" outlineLevel="3" x14ac:dyDescent="0.2">
      <c r="A386" s="1" t="s">
        <v>35</v>
      </c>
      <c r="B386" s="1" t="s">
        <v>299</v>
      </c>
      <c r="C386" s="1" t="s">
        <v>54</v>
      </c>
      <c r="D386" s="1"/>
      <c r="E386" s="54" t="s">
        <v>55</v>
      </c>
      <c r="F386" s="18">
        <f t="shared" si="161"/>
        <v>11876.4</v>
      </c>
      <c r="G386" s="18">
        <f t="shared" si="161"/>
        <v>10690</v>
      </c>
      <c r="H386" s="18">
        <f t="shared" si="161"/>
        <v>10690</v>
      </c>
    </row>
    <row r="387" spans="1:9" ht="47.25" outlineLevel="4" x14ac:dyDescent="0.2">
      <c r="A387" s="1" t="s">
        <v>35</v>
      </c>
      <c r="B387" s="1" t="s">
        <v>299</v>
      </c>
      <c r="C387" s="1" t="s">
        <v>113</v>
      </c>
      <c r="D387" s="1"/>
      <c r="E387" s="54" t="s">
        <v>114</v>
      </c>
      <c r="F387" s="18">
        <f>F388</f>
        <v>11876.4</v>
      </c>
      <c r="G387" s="18">
        <f t="shared" si="161"/>
        <v>10690</v>
      </c>
      <c r="H387" s="18">
        <f t="shared" si="161"/>
        <v>10690</v>
      </c>
    </row>
    <row r="388" spans="1:9" ht="15.75" outlineLevel="5" x14ac:dyDescent="0.2">
      <c r="A388" s="1" t="s">
        <v>35</v>
      </c>
      <c r="B388" s="1" t="s">
        <v>299</v>
      </c>
      <c r="C388" s="1" t="s">
        <v>297</v>
      </c>
      <c r="D388" s="1"/>
      <c r="E388" s="54" t="s">
        <v>298</v>
      </c>
      <c r="F388" s="18">
        <f t="shared" ref="F388:H388" si="162">F389</f>
        <v>11876.4</v>
      </c>
      <c r="G388" s="18">
        <f t="shared" si="162"/>
        <v>10690</v>
      </c>
      <c r="H388" s="18">
        <f t="shared" si="162"/>
        <v>10690</v>
      </c>
    </row>
    <row r="389" spans="1:9" ht="31.5" outlineLevel="7" x14ac:dyDescent="0.2">
      <c r="A389" s="2" t="s">
        <v>35</v>
      </c>
      <c r="B389" s="2" t="s">
        <v>299</v>
      </c>
      <c r="C389" s="2" t="s">
        <v>297</v>
      </c>
      <c r="D389" s="2" t="s">
        <v>92</v>
      </c>
      <c r="E389" s="55" t="s">
        <v>93</v>
      </c>
      <c r="F389" s="19">
        <v>11876.4</v>
      </c>
      <c r="G389" s="19">
        <v>10690</v>
      </c>
      <c r="H389" s="19">
        <v>10690</v>
      </c>
    </row>
    <row r="390" spans="1:9" s="24" customFormat="1" ht="15.75" outlineLevel="7" x14ac:dyDescent="0.2">
      <c r="A390" s="1" t="s">
        <v>35</v>
      </c>
      <c r="B390" s="1" t="s">
        <v>575</v>
      </c>
      <c r="C390" s="1"/>
      <c r="D390" s="1"/>
      <c r="E390" s="54" t="s">
        <v>558</v>
      </c>
      <c r="F390" s="18">
        <f>F391</f>
        <v>150</v>
      </c>
      <c r="G390" s="18">
        <f t="shared" ref="G390:H390" si="163">G391</f>
        <v>150</v>
      </c>
      <c r="H390" s="18">
        <f t="shared" si="163"/>
        <v>150</v>
      </c>
    </row>
    <row r="391" spans="1:9" ht="15.75" outlineLevel="1" x14ac:dyDescent="0.2">
      <c r="A391" s="1" t="s">
        <v>35</v>
      </c>
      <c r="B391" s="1" t="s">
        <v>301</v>
      </c>
      <c r="C391" s="1"/>
      <c r="D391" s="1"/>
      <c r="E391" s="54" t="s">
        <v>302</v>
      </c>
      <c r="F391" s="18">
        <f t="shared" ref="F391:H395" si="164">F392</f>
        <v>150</v>
      </c>
      <c r="G391" s="18">
        <f t="shared" si="164"/>
        <v>150</v>
      </c>
      <c r="H391" s="18">
        <f t="shared" si="164"/>
        <v>150</v>
      </c>
    </row>
    <row r="392" spans="1:9" ht="31.5" outlineLevel="2" x14ac:dyDescent="0.2">
      <c r="A392" s="1" t="s">
        <v>35</v>
      </c>
      <c r="B392" s="1" t="s">
        <v>301</v>
      </c>
      <c r="C392" s="1" t="s">
        <v>205</v>
      </c>
      <c r="D392" s="1"/>
      <c r="E392" s="54" t="s">
        <v>206</v>
      </c>
      <c r="F392" s="18">
        <f t="shared" si="164"/>
        <v>150</v>
      </c>
      <c r="G392" s="18">
        <f t="shared" si="164"/>
        <v>150</v>
      </c>
      <c r="H392" s="18">
        <f t="shared" si="164"/>
        <v>150</v>
      </c>
    </row>
    <row r="393" spans="1:9" ht="31.5" outlineLevel="3" x14ac:dyDescent="0.2">
      <c r="A393" s="1" t="s">
        <v>35</v>
      </c>
      <c r="B393" s="1" t="s">
        <v>301</v>
      </c>
      <c r="C393" s="1" t="s">
        <v>303</v>
      </c>
      <c r="D393" s="1"/>
      <c r="E393" s="54" t="s">
        <v>304</v>
      </c>
      <c r="F393" s="18">
        <f t="shared" si="164"/>
        <v>150</v>
      </c>
      <c r="G393" s="18">
        <f t="shared" si="164"/>
        <v>150</v>
      </c>
      <c r="H393" s="18">
        <f t="shared" si="164"/>
        <v>150</v>
      </c>
    </row>
    <row r="394" spans="1:9" ht="31.5" outlineLevel="4" x14ac:dyDescent="0.2">
      <c r="A394" s="1" t="s">
        <v>35</v>
      </c>
      <c r="B394" s="1" t="s">
        <v>301</v>
      </c>
      <c r="C394" s="1" t="s">
        <v>305</v>
      </c>
      <c r="D394" s="1"/>
      <c r="E394" s="54" t="s">
        <v>624</v>
      </c>
      <c r="F394" s="18">
        <f t="shared" si="164"/>
        <v>150</v>
      </c>
      <c r="G394" s="18">
        <f t="shared" si="164"/>
        <v>150</v>
      </c>
      <c r="H394" s="18">
        <f t="shared" si="164"/>
        <v>150</v>
      </c>
      <c r="I394" s="83"/>
    </row>
    <row r="395" spans="1:9" ht="31.5" outlineLevel="5" x14ac:dyDescent="0.2">
      <c r="A395" s="1" t="s">
        <v>35</v>
      </c>
      <c r="B395" s="1" t="s">
        <v>301</v>
      </c>
      <c r="C395" s="1" t="s">
        <v>306</v>
      </c>
      <c r="D395" s="1"/>
      <c r="E395" s="54" t="s">
        <v>14</v>
      </c>
      <c r="F395" s="18">
        <f t="shared" si="164"/>
        <v>150</v>
      </c>
      <c r="G395" s="18">
        <f t="shared" si="164"/>
        <v>150</v>
      </c>
      <c r="H395" s="18">
        <f t="shared" si="164"/>
        <v>150</v>
      </c>
    </row>
    <row r="396" spans="1:9" ht="31.5" outlineLevel="7" x14ac:dyDescent="0.2">
      <c r="A396" s="2" t="s">
        <v>35</v>
      </c>
      <c r="B396" s="2" t="s">
        <v>301</v>
      </c>
      <c r="C396" s="2" t="s">
        <v>306</v>
      </c>
      <c r="D396" s="2" t="s">
        <v>11</v>
      </c>
      <c r="E396" s="55" t="s">
        <v>12</v>
      </c>
      <c r="F396" s="39">
        <v>150</v>
      </c>
      <c r="G396" s="39">
        <v>150</v>
      </c>
      <c r="H396" s="39">
        <v>150</v>
      </c>
      <c r="I396" s="24"/>
    </row>
    <row r="397" spans="1:9" ht="15.75" outlineLevel="7" x14ac:dyDescent="0.2">
      <c r="A397" s="1" t="s">
        <v>35</v>
      </c>
      <c r="B397" s="1" t="s">
        <v>576</v>
      </c>
      <c r="C397" s="2"/>
      <c r="D397" s="2"/>
      <c r="E397" s="53" t="s">
        <v>560</v>
      </c>
      <c r="F397" s="18">
        <f>F398+F404+F420+F428</f>
        <v>61512.239180000004</v>
      </c>
      <c r="G397" s="18">
        <f>G398+G404+G420+G428</f>
        <v>53235.020000000004</v>
      </c>
      <c r="H397" s="18">
        <f>H398+H404+H420+H428</f>
        <v>35036.519999999997</v>
      </c>
    </row>
    <row r="398" spans="1:9" ht="15.75" outlineLevel="1" x14ac:dyDescent="0.2">
      <c r="A398" s="1" t="s">
        <v>35</v>
      </c>
      <c r="B398" s="1" t="s">
        <v>307</v>
      </c>
      <c r="C398" s="1"/>
      <c r="D398" s="1"/>
      <c r="E398" s="54" t="s">
        <v>308</v>
      </c>
      <c r="F398" s="18">
        <f t="shared" ref="F398:H402" si="165">F399</f>
        <v>13877</v>
      </c>
      <c r="G398" s="18">
        <f t="shared" si="165"/>
        <v>13877</v>
      </c>
      <c r="H398" s="18">
        <f t="shared" si="165"/>
        <v>13877</v>
      </c>
    </row>
    <row r="399" spans="1:9" ht="31.5" outlineLevel="2" x14ac:dyDescent="0.2">
      <c r="A399" s="1" t="s">
        <v>35</v>
      </c>
      <c r="B399" s="1" t="s">
        <v>307</v>
      </c>
      <c r="C399" s="1" t="s">
        <v>52</v>
      </c>
      <c r="D399" s="1"/>
      <c r="E399" s="54" t="s">
        <v>53</v>
      </c>
      <c r="F399" s="18">
        <f t="shared" si="165"/>
        <v>13877</v>
      </c>
      <c r="G399" s="18">
        <f t="shared" si="165"/>
        <v>13877</v>
      </c>
      <c r="H399" s="18">
        <f t="shared" si="165"/>
        <v>13877</v>
      </c>
    </row>
    <row r="400" spans="1:9" ht="47.25" outlineLevel="3" x14ac:dyDescent="0.2">
      <c r="A400" s="1" t="s">
        <v>35</v>
      </c>
      <c r="B400" s="1" t="s">
        <v>307</v>
      </c>
      <c r="C400" s="1" t="s">
        <v>54</v>
      </c>
      <c r="D400" s="1"/>
      <c r="E400" s="54" t="s">
        <v>55</v>
      </c>
      <c r="F400" s="18">
        <f t="shared" si="165"/>
        <v>13877</v>
      </c>
      <c r="G400" s="18">
        <f t="shared" si="165"/>
        <v>13877</v>
      </c>
      <c r="H400" s="18">
        <f t="shared" si="165"/>
        <v>13877</v>
      </c>
    </row>
    <row r="401" spans="1:9" ht="31.5" outlineLevel="4" x14ac:dyDescent="0.2">
      <c r="A401" s="1" t="s">
        <v>35</v>
      </c>
      <c r="B401" s="1" t="s">
        <v>307</v>
      </c>
      <c r="C401" s="1" t="s">
        <v>56</v>
      </c>
      <c r="D401" s="1"/>
      <c r="E401" s="54" t="s">
        <v>57</v>
      </c>
      <c r="F401" s="18">
        <f t="shared" si="165"/>
        <v>13877</v>
      </c>
      <c r="G401" s="18">
        <f t="shared" si="165"/>
        <v>13877</v>
      </c>
      <c r="H401" s="18">
        <f t="shared" si="165"/>
        <v>13877</v>
      </c>
    </row>
    <row r="402" spans="1:9" ht="31.5" outlineLevel="5" x14ac:dyDescent="0.2">
      <c r="A402" s="1" t="s">
        <v>35</v>
      </c>
      <c r="B402" s="1" t="s">
        <v>307</v>
      </c>
      <c r="C402" s="1" t="s">
        <v>309</v>
      </c>
      <c r="D402" s="1"/>
      <c r="E402" s="79" t="s">
        <v>634</v>
      </c>
      <c r="F402" s="18">
        <f t="shared" si="165"/>
        <v>13877</v>
      </c>
      <c r="G402" s="18">
        <f t="shared" si="165"/>
        <v>13877</v>
      </c>
      <c r="H402" s="18">
        <f t="shared" si="165"/>
        <v>13877</v>
      </c>
      <c r="I402" s="84"/>
    </row>
    <row r="403" spans="1:9" ht="15.75" outlineLevel="7" x14ac:dyDescent="0.2">
      <c r="A403" s="2" t="s">
        <v>35</v>
      </c>
      <c r="B403" s="2" t="s">
        <v>307</v>
      </c>
      <c r="C403" s="2" t="s">
        <v>309</v>
      </c>
      <c r="D403" s="2" t="s">
        <v>33</v>
      </c>
      <c r="E403" s="55" t="s">
        <v>34</v>
      </c>
      <c r="F403" s="19">
        <v>13877</v>
      </c>
      <c r="G403" s="19">
        <v>13877</v>
      </c>
      <c r="H403" s="19">
        <v>13877</v>
      </c>
    </row>
    <row r="404" spans="1:9" ht="15.75" outlineLevel="1" x14ac:dyDescent="0.2">
      <c r="A404" s="1" t="s">
        <v>35</v>
      </c>
      <c r="B404" s="1" t="s">
        <v>310</v>
      </c>
      <c r="C404" s="1"/>
      <c r="D404" s="1"/>
      <c r="E404" s="54" t="s">
        <v>311</v>
      </c>
      <c r="F404" s="18">
        <f>F405+F410</f>
        <v>26183.739180000004</v>
      </c>
      <c r="G404" s="18">
        <f>G405+G410</f>
        <v>18555.920000000002</v>
      </c>
      <c r="H404" s="18">
        <f>H405+H410</f>
        <v>358.32</v>
      </c>
    </row>
    <row r="405" spans="1:9" ht="31.5" outlineLevel="2" x14ac:dyDescent="0.2">
      <c r="A405" s="1" t="s">
        <v>35</v>
      </c>
      <c r="B405" s="1" t="s">
        <v>310</v>
      </c>
      <c r="C405" s="1" t="s">
        <v>170</v>
      </c>
      <c r="D405" s="1"/>
      <c r="E405" s="54" t="s">
        <v>171</v>
      </c>
      <c r="F405" s="18">
        <f>F406</f>
        <v>16792.400000000001</v>
      </c>
      <c r="G405" s="18">
        <f t="shared" ref="G405:H405" si="166">G406</f>
        <v>16792.400000000001</v>
      </c>
      <c r="H405" s="18">
        <f t="shared" si="166"/>
        <v>0</v>
      </c>
    </row>
    <row r="406" spans="1:9" ht="47.25" outlineLevel="3" x14ac:dyDescent="0.2">
      <c r="A406" s="1" t="s">
        <v>35</v>
      </c>
      <c r="B406" s="1" t="s">
        <v>310</v>
      </c>
      <c r="C406" s="1" t="s">
        <v>188</v>
      </c>
      <c r="D406" s="1"/>
      <c r="E406" s="54" t="s">
        <v>189</v>
      </c>
      <c r="F406" s="18">
        <f t="shared" ref="F406:H408" si="167">F407</f>
        <v>16792.400000000001</v>
      </c>
      <c r="G406" s="18">
        <f t="shared" si="167"/>
        <v>16792.400000000001</v>
      </c>
      <c r="H406" s="18">
        <f t="shared" si="167"/>
        <v>0</v>
      </c>
    </row>
    <row r="407" spans="1:9" ht="47.25" outlineLevel="4" x14ac:dyDescent="0.2">
      <c r="A407" s="1" t="s">
        <v>35</v>
      </c>
      <c r="B407" s="1" t="s">
        <v>310</v>
      </c>
      <c r="C407" s="1" t="s">
        <v>190</v>
      </c>
      <c r="D407" s="1"/>
      <c r="E407" s="54" t="s">
        <v>114</v>
      </c>
      <c r="F407" s="18">
        <f t="shared" si="167"/>
        <v>16792.400000000001</v>
      </c>
      <c r="G407" s="18">
        <f t="shared" si="167"/>
        <v>16792.400000000001</v>
      </c>
      <c r="H407" s="18">
        <f t="shared" si="167"/>
        <v>0</v>
      </c>
    </row>
    <row r="408" spans="1:9" s="27" customFormat="1" ht="94.5" outlineLevel="5" x14ac:dyDescent="0.2">
      <c r="A408" s="25" t="s">
        <v>35</v>
      </c>
      <c r="B408" s="25" t="s">
        <v>310</v>
      </c>
      <c r="C408" s="25" t="s">
        <v>312</v>
      </c>
      <c r="D408" s="25"/>
      <c r="E408" s="62" t="s">
        <v>313</v>
      </c>
      <c r="F408" s="26">
        <f t="shared" si="167"/>
        <v>16792.400000000001</v>
      </c>
      <c r="G408" s="26">
        <f t="shared" si="167"/>
        <v>16792.400000000001</v>
      </c>
      <c r="H408" s="26">
        <f t="shared" si="167"/>
        <v>0</v>
      </c>
    </row>
    <row r="409" spans="1:9" s="27" customFormat="1" ht="15.75" outlineLevel="7" x14ac:dyDescent="0.2">
      <c r="A409" s="28" t="s">
        <v>35</v>
      </c>
      <c r="B409" s="28" t="s">
        <v>310</v>
      </c>
      <c r="C409" s="28" t="s">
        <v>312</v>
      </c>
      <c r="D409" s="28" t="s">
        <v>27</v>
      </c>
      <c r="E409" s="57" t="s">
        <v>28</v>
      </c>
      <c r="F409" s="29">
        <v>16792.400000000001</v>
      </c>
      <c r="G409" s="29">
        <v>16792.400000000001</v>
      </c>
      <c r="H409" s="29"/>
    </row>
    <row r="410" spans="1:9" ht="31.5" outlineLevel="2" x14ac:dyDescent="0.2">
      <c r="A410" s="1" t="s">
        <v>35</v>
      </c>
      <c r="B410" s="1" t="s">
        <v>310</v>
      </c>
      <c r="C410" s="1" t="s">
        <v>42</v>
      </c>
      <c r="D410" s="1"/>
      <c r="E410" s="54" t="s">
        <v>43</v>
      </c>
      <c r="F410" s="18">
        <f>F411</f>
        <v>9391.3391800000009</v>
      </c>
      <c r="G410" s="18">
        <f t="shared" ref="G410:H410" si="168">G411</f>
        <v>1763.52</v>
      </c>
      <c r="H410" s="18">
        <f t="shared" si="168"/>
        <v>358.32</v>
      </c>
    </row>
    <row r="411" spans="1:9" ht="47.25" outlineLevel="3" x14ac:dyDescent="0.2">
      <c r="A411" s="1" t="s">
        <v>35</v>
      </c>
      <c r="B411" s="1" t="s">
        <v>310</v>
      </c>
      <c r="C411" s="1" t="s">
        <v>44</v>
      </c>
      <c r="D411" s="1"/>
      <c r="E411" s="54" t="s">
        <v>45</v>
      </c>
      <c r="F411" s="20">
        <f>F412+F415</f>
        <v>9391.3391800000009</v>
      </c>
      <c r="G411" s="20">
        <f>G412+G415</f>
        <v>1763.52</v>
      </c>
      <c r="H411" s="20">
        <f>H412+H415</f>
        <v>358.32</v>
      </c>
    </row>
    <row r="412" spans="1:9" ht="31.5" outlineLevel="4" x14ac:dyDescent="0.2">
      <c r="A412" s="1" t="s">
        <v>35</v>
      </c>
      <c r="B412" s="1" t="s">
        <v>310</v>
      </c>
      <c r="C412" s="1" t="s">
        <v>46</v>
      </c>
      <c r="D412" s="1"/>
      <c r="E412" s="54" t="s">
        <v>47</v>
      </c>
      <c r="F412" s="18">
        <f>F413</f>
        <v>7536.6</v>
      </c>
      <c r="G412" s="18">
        <f t="shared" ref="G412:H412" si="169">G413</f>
        <v>1405.2</v>
      </c>
      <c r="H412" s="18">
        <f t="shared" si="169"/>
        <v>0</v>
      </c>
    </row>
    <row r="413" spans="1:9" s="27" customFormat="1" ht="47.25" outlineLevel="5" x14ac:dyDescent="0.2">
      <c r="A413" s="25" t="s">
        <v>35</v>
      </c>
      <c r="B413" s="25" t="s">
        <v>310</v>
      </c>
      <c r="C413" s="25" t="s">
        <v>50</v>
      </c>
      <c r="D413" s="25"/>
      <c r="E413" s="56" t="s">
        <v>51</v>
      </c>
      <c r="F413" s="26">
        <f t="shared" ref="F413:H413" si="170">F414</f>
        <v>7536.6</v>
      </c>
      <c r="G413" s="26">
        <f t="shared" si="170"/>
        <v>1405.2</v>
      </c>
      <c r="H413" s="26">
        <f t="shared" si="170"/>
        <v>0</v>
      </c>
    </row>
    <row r="414" spans="1:9" s="27" customFormat="1" ht="15.75" outlineLevel="7" x14ac:dyDescent="0.2">
      <c r="A414" s="28" t="s">
        <v>35</v>
      </c>
      <c r="B414" s="28" t="s">
        <v>310</v>
      </c>
      <c r="C414" s="28" t="s">
        <v>50</v>
      </c>
      <c r="D414" s="28" t="s">
        <v>33</v>
      </c>
      <c r="E414" s="57" t="s">
        <v>34</v>
      </c>
      <c r="F414" s="29">
        <v>7536.6</v>
      </c>
      <c r="G414" s="29">
        <v>1405.2</v>
      </c>
      <c r="H414" s="29"/>
    </row>
    <row r="415" spans="1:9" ht="15.75" outlineLevel="4" x14ac:dyDescent="0.2">
      <c r="A415" s="1" t="s">
        <v>35</v>
      </c>
      <c r="B415" s="1" t="s">
        <v>310</v>
      </c>
      <c r="C415" s="1" t="s">
        <v>314</v>
      </c>
      <c r="D415" s="1"/>
      <c r="E415" s="54" t="s">
        <v>253</v>
      </c>
      <c r="F415" s="18">
        <f>F416+F418</f>
        <v>1854.73918</v>
      </c>
      <c r="G415" s="18">
        <f t="shared" ref="G415:H415" si="171">G416+G418</f>
        <v>358.32</v>
      </c>
      <c r="H415" s="18">
        <f t="shared" si="171"/>
        <v>358.32</v>
      </c>
    </row>
    <row r="416" spans="1:9" ht="63" outlineLevel="5" x14ac:dyDescent="0.2">
      <c r="A416" s="1" t="s">
        <v>35</v>
      </c>
      <c r="B416" s="1" t="s">
        <v>310</v>
      </c>
      <c r="C416" s="1" t="s">
        <v>315</v>
      </c>
      <c r="D416" s="1"/>
      <c r="E416" s="79" t="s">
        <v>577</v>
      </c>
      <c r="F416" s="20">
        <f t="shared" ref="F416:H418" si="172">F417</f>
        <v>134.83918</v>
      </c>
      <c r="G416" s="20">
        <f t="shared" si="172"/>
        <v>358.32</v>
      </c>
      <c r="H416" s="20">
        <f t="shared" si="172"/>
        <v>358.32</v>
      </c>
    </row>
    <row r="417" spans="1:8" ht="15.75" outlineLevel="7" x14ac:dyDescent="0.2">
      <c r="A417" s="2" t="s">
        <v>35</v>
      </c>
      <c r="B417" s="2" t="s">
        <v>310</v>
      </c>
      <c r="C417" s="2" t="s">
        <v>315</v>
      </c>
      <c r="D417" s="2" t="s">
        <v>33</v>
      </c>
      <c r="E417" s="61" t="s">
        <v>34</v>
      </c>
      <c r="F417" s="183">
        <v>134.83918</v>
      </c>
      <c r="G417" s="183">
        <v>358.32</v>
      </c>
      <c r="H417" s="183">
        <v>358.32</v>
      </c>
    </row>
    <row r="418" spans="1:8" s="27" customFormat="1" ht="63" outlineLevel="5" x14ac:dyDescent="0.2">
      <c r="A418" s="25" t="s">
        <v>35</v>
      </c>
      <c r="B418" s="25" t="s">
        <v>310</v>
      </c>
      <c r="C418" s="25" t="s">
        <v>315</v>
      </c>
      <c r="D418" s="25"/>
      <c r="E418" s="177" t="s">
        <v>591</v>
      </c>
      <c r="F418" s="69">
        <f t="shared" si="172"/>
        <v>1719.9</v>
      </c>
      <c r="G418" s="69">
        <f t="shared" si="172"/>
        <v>0</v>
      </c>
      <c r="H418" s="69">
        <f t="shared" si="172"/>
        <v>0</v>
      </c>
    </row>
    <row r="419" spans="1:8" s="27" customFormat="1" ht="15.75" outlineLevel="7" x14ac:dyDescent="0.2">
      <c r="A419" s="28" t="s">
        <v>35</v>
      </c>
      <c r="B419" s="28" t="s">
        <v>310</v>
      </c>
      <c r="C419" s="28" t="s">
        <v>315</v>
      </c>
      <c r="D419" s="28" t="s">
        <v>33</v>
      </c>
      <c r="E419" s="57" t="s">
        <v>34</v>
      </c>
      <c r="F419" s="29">
        <v>1719.9</v>
      </c>
      <c r="G419" s="29"/>
      <c r="H419" s="29"/>
    </row>
    <row r="420" spans="1:8" ht="15.75" outlineLevel="1" x14ac:dyDescent="0.2">
      <c r="A420" s="1" t="s">
        <v>35</v>
      </c>
      <c r="B420" s="1" t="s">
        <v>316</v>
      </c>
      <c r="C420" s="1"/>
      <c r="D420" s="1"/>
      <c r="E420" s="54" t="s">
        <v>317</v>
      </c>
      <c r="F420" s="18">
        <f t="shared" ref="F420:H426" si="173">F421</f>
        <v>15310.7</v>
      </c>
      <c r="G420" s="18">
        <f t="shared" si="173"/>
        <v>15310.7</v>
      </c>
      <c r="H420" s="18">
        <f t="shared" si="173"/>
        <v>15310.6</v>
      </c>
    </row>
    <row r="421" spans="1:8" ht="31.5" outlineLevel="2" x14ac:dyDescent="0.2">
      <c r="A421" s="1" t="s">
        <v>35</v>
      </c>
      <c r="B421" s="1" t="s">
        <v>316</v>
      </c>
      <c r="C421" s="1" t="s">
        <v>42</v>
      </c>
      <c r="D421" s="1"/>
      <c r="E421" s="54" t="s">
        <v>43</v>
      </c>
      <c r="F421" s="18">
        <f t="shared" si="173"/>
        <v>15310.7</v>
      </c>
      <c r="G421" s="18">
        <f t="shared" si="173"/>
        <v>15310.7</v>
      </c>
      <c r="H421" s="18">
        <f t="shared" si="173"/>
        <v>15310.6</v>
      </c>
    </row>
    <row r="422" spans="1:8" ht="47.25" outlineLevel="3" x14ac:dyDescent="0.2">
      <c r="A422" s="1" t="s">
        <v>35</v>
      </c>
      <c r="B422" s="1" t="s">
        <v>316</v>
      </c>
      <c r="C422" s="1" t="s">
        <v>44</v>
      </c>
      <c r="D422" s="1"/>
      <c r="E422" s="54" t="s">
        <v>45</v>
      </c>
      <c r="F422" s="18">
        <f t="shared" si="173"/>
        <v>15310.7</v>
      </c>
      <c r="G422" s="18">
        <f t="shared" si="173"/>
        <v>15310.7</v>
      </c>
      <c r="H422" s="18">
        <f t="shared" si="173"/>
        <v>15310.6</v>
      </c>
    </row>
    <row r="423" spans="1:8" ht="31.5" outlineLevel="4" x14ac:dyDescent="0.2">
      <c r="A423" s="1" t="s">
        <v>35</v>
      </c>
      <c r="B423" s="1" t="s">
        <v>316</v>
      </c>
      <c r="C423" s="1" t="s">
        <v>46</v>
      </c>
      <c r="D423" s="1"/>
      <c r="E423" s="54" t="s">
        <v>47</v>
      </c>
      <c r="F423" s="18">
        <f>F424+F426</f>
        <v>15310.7</v>
      </c>
      <c r="G423" s="18">
        <f t="shared" ref="G423:H423" si="174">G424+G426</f>
        <v>15310.7</v>
      </c>
      <c r="H423" s="18">
        <f t="shared" si="174"/>
        <v>15310.6</v>
      </c>
    </row>
    <row r="424" spans="1:8" s="27" customFormat="1" ht="84.75" customHeight="1" outlineLevel="5" x14ac:dyDescent="0.2">
      <c r="A424" s="25" t="s">
        <v>35</v>
      </c>
      <c r="B424" s="25" t="s">
        <v>316</v>
      </c>
      <c r="C424" s="25" t="s">
        <v>318</v>
      </c>
      <c r="D424" s="25"/>
      <c r="E424" s="62" t="s">
        <v>319</v>
      </c>
      <c r="F424" s="26">
        <f t="shared" si="173"/>
        <v>6124.3</v>
      </c>
      <c r="G424" s="26">
        <f t="shared" si="173"/>
        <v>3062.1</v>
      </c>
      <c r="H424" s="26">
        <f t="shared" si="173"/>
        <v>3062.1</v>
      </c>
    </row>
    <row r="425" spans="1:8" s="27" customFormat="1" ht="31.5" outlineLevel="7" x14ac:dyDescent="0.2">
      <c r="A425" s="28" t="s">
        <v>35</v>
      </c>
      <c r="B425" s="28" t="s">
        <v>316</v>
      </c>
      <c r="C425" s="28" t="s">
        <v>318</v>
      </c>
      <c r="D425" s="28" t="s">
        <v>143</v>
      </c>
      <c r="E425" s="57" t="s">
        <v>144</v>
      </c>
      <c r="F425" s="29">
        <v>6124.3</v>
      </c>
      <c r="G425" s="29">
        <v>3062.1</v>
      </c>
      <c r="H425" s="29">
        <v>3062.1</v>
      </c>
    </row>
    <row r="426" spans="1:8" s="27" customFormat="1" ht="47.25" outlineLevel="5" x14ac:dyDescent="0.2">
      <c r="A426" s="25" t="s">
        <v>35</v>
      </c>
      <c r="B426" s="25" t="s">
        <v>316</v>
      </c>
      <c r="C426" s="25" t="s">
        <v>812</v>
      </c>
      <c r="D426" s="25"/>
      <c r="E426" s="62" t="s">
        <v>582</v>
      </c>
      <c r="F426" s="26">
        <f t="shared" si="173"/>
        <v>9186.4</v>
      </c>
      <c r="G426" s="26">
        <f t="shared" si="173"/>
        <v>12248.6</v>
      </c>
      <c r="H426" s="26">
        <f t="shared" si="173"/>
        <v>12248.5</v>
      </c>
    </row>
    <row r="427" spans="1:8" s="27" customFormat="1" ht="31.5" outlineLevel="7" x14ac:dyDescent="0.2">
      <c r="A427" s="28" t="s">
        <v>35</v>
      </c>
      <c r="B427" s="28" t="s">
        <v>316</v>
      </c>
      <c r="C427" s="28" t="s">
        <v>812</v>
      </c>
      <c r="D427" s="178" t="s">
        <v>143</v>
      </c>
      <c r="E427" s="57" t="s">
        <v>144</v>
      </c>
      <c r="F427" s="29">
        <v>9186.4</v>
      </c>
      <c r="G427" s="29">
        <v>12248.6</v>
      </c>
      <c r="H427" s="29">
        <v>12248.5</v>
      </c>
    </row>
    <row r="428" spans="1:8" ht="15.75" outlineLevel="1" x14ac:dyDescent="0.2">
      <c r="A428" s="1" t="s">
        <v>35</v>
      </c>
      <c r="B428" s="1" t="s">
        <v>320</v>
      </c>
      <c r="C428" s="1"/>
      <c r="D428" s="1"/>
      <c r="E428" s="54" t="s">
        <v>321</v>
      </c>
      <c r="F428" s="18">
        <f>F429+F434+F445</f>
        <v>6140.7999999999993</v>
      </c>
      <c r="G428" s="18">
        <f>G429+G434+G445</f>
        <v>5491.4</v>
      </c>
      <c r="H428" s="18">
        <f>H429+H434+H445</f>
        <v>5490.6</v>
      </c>
    </row>
    <row r="429" spans="1:8" ht="31.5" outlineLevel="2" x14ac:dyDescent="0.2">
      <c r="A429" s="1" t="s">
        <v>35</v>
      </c>
      <c r="B429" s="1" t="s">
        <v>320</v>
      </c>
      <c r="C429" s="1" t="s">
        <v>170</v>
      </c>
      <c r="D429" s="1"/>
      <c r="E429" s="54" t="s">
        <v>171</v>
      </c>
      <c r="F429" s="18">
        <f>F430</f>
        <v>961.5</v>
      </c>
      <c r="G429" s="18">
        <f t="shared" ref="G429:H429" si="175">G430</f>
        <v>865</v>
      </c>
      <c r="H429" s="18">
        <f t="shared" si="175"/>
        <v>865</v>
      </c>
    </row>
    <row r="430" spans="1:8" ht="47.25" outlineLevel="3" x14ac:dyDescent="0.2">
      <c r="A430" s="1" t="s">
        <v>35</v>
      </c>
      <c r="B430" s="1" t="s">
        <v>320</v>
      </c>
      <c r="C430" s="1" t="s">
        <v>188</v>
      </c>
      <c r="D430" s="1"/>
      <c r="E430" s="54" t="s">
        <v>189</v>
      </c>
      <c r="F430" s="18">
        <f t="shared" ref="F430:H432" si="176">F431</f>
        <v>961.5</v>
      </c>
      <c r="G430" s="18">
        <f t="shared" si="176"/>
        <v>865</v>
      </c>
      <c r="H430" s="18">
        <f t="shared" si="176"/>
        <v>865</v>
      </c>
    </row>
    <row r="431" spans="1:8" ht="47.25" outlineLevel="4" x14ac:dyDescent="0.2">
      <c r="A431" s="1" t="s">
        <v>35</v>
      </c>
      <c r="B431" s="1" t="s">
        <v>320</v>
      </c>
      <c r="C431" s="1" t="s">
        <v>190</v>
      </c>
      <c r="D431" s="1"/>
      <c r="E431" s="54" t="s">
        <v>114</v>
      </c>
      <c r="F431" s="18">
        <f t="shared" si="176"/>
        <v>961.5</v>
      </c>
      <c r="G431" s="18">
        <f t="shared" si="176"/>
        <v>865</v>
      </c>
      <c r="H431" s="18">
        <f t="shared" si="176"/>
        <v>865</v>
      </c>
    </row>
    <row r="432" spans="1:8" ht="31.5" outlineLevel="5" x14ac:dyDescent="0.2">
      <c r="A432" s="1" t="s">
        <v>35</v>
      </c>
      <c r="B432" s="1" t="s">
        <v>320</v>
      </c>
      <c r="C432" s="1" t="s">
        <v>191</v>
      </c>
      <c r="D432" s="1"/>
      <c r="E432" s="54" t="s">
        <v>192</v>
      </c>
      <c r="F432" s="18">
        <f t="shared" si="176"/>
        <v>961.5</v>
      </c>
      <c r="G432" s="18">
        <f t="shared" si="176"/>
        <v>865</v>
      </c>
      <c r="H432" s="18">
        <f t="shared" si="176"/>
        <v>865</v>
      </c>
    </row>
    <row r="433" spans="1:8" ht="23.25" customHeight="1" outlineLevel="7" x14ac:dyDescent="0.2">
      <c r="A433" s="2" t="s">
        <v>35</v>
      </c>
      <c r="B433" s="2" t="s">
        <v>320</v>
      </c>
      <c r="C433" s="2" t="s">
        <v>191</v>
      </c>
      <c r="D433" s="2" t="s">
        <v>27</v>
      </c>
      <c r="E433" s="55" t="s">
        <v>28</v>
      </c>
      <c r="F433" s="19">
        <v>961.5</v>
      </c>
      <c r="G433" s="19">
        <v>865</v>
      </c>
      <c r="H433" s="19">
        <v>865</v>
      </c>
    </row>
    <row r="434" spans="1:8" ht="31.5" outlineLevel="2" x14ac:dyDescent="0.2">
      <c r="A434" s="1" t="s">
        <v>35</v>
      </c>
      <c r="B434" s="1" t="s">
        <v>320</v>
      </c>
      <c r="C434" s="1" t="s">
        <v>84</v>
      </c>
      <c r="D434" s="1"/>
      <c r="E434" s="54" t="s">
        <v>85</v>
      </c>
      <c r="F434" s="18">
        <f>F435+F441</f>
        <v>3567.9</v>
      </c>
      <c r="G434" s="18">
        <f t="shared" ref="G434:H434" si="177">G435+G441</f>
        <v>3215</v>
      </c>
      <c r="H434" s="18">
        <f t="shared" si="177"/>
        <v>3215</v>
      </c>
    </row>
    <row r="435" spans="1:8" ht="31.5" outlineLevel="3" x14ac:dyDescent="0.2">
      <c r="A435" s="1" t="s">
        <v>35</v>
      </c>
      <c r="B435" s="1" t="s">
        <v>320</v>
      </c>
      <c r="C435" s="1" t="s">
        <v>322</v>
      </c>
      <c r="D435" s="1"/>
      <c r="E435" s="54" t="s">
        <v>323</v>
      </c>
      <c r="F435" s="18">
        <f>F436</f>
        <v>2326.3000000000002</v>
      </c>
      <c r="G435" s="18">
        <f t="shared" ref="G435:H435" si="178">G436</f>
        <v>2095</v>
      </c>
      <c r="H435" s="18">
        <f t="shared" si="178"/>
        <v>2095</v>
      </c>
    </row>
    <row r="436" spans="1:8" ht="31.5" outlineLevel="4" x14ac:dyDescent="0.2">
      <c r="A436" s="1" t="s">
        <v>35</v>
      </c>
      <c r="B436" s="1" t="s">
        <v>320</v>
      </c>
      <c r="C436" s="1" t="s">
        <v>324</v>
      </c>
      <c r="D436" s="1"/>
      <c r="E436" s="54" t="s">
        <v>325</v>
      </c>
      <c r="F436" s="18">
        <f>F437+F439</f>
        <v>2326.3000000000002</v>
      </c>
      <c r="G436" s="18">
        <f t="shared" ref="G436:H436" si="179">G437+G439</f>
        <v>2095</v>
      </c>
      <c r="H436" s="18">
        <f t="shared" si="179"/>
        <v>2095</v>
      </c>
    </row>
    <row r="437" spans="1:8" ht="31.5" outlineLevel="5" x14ac:dyDescent="0.2">
      <c r="A437" s="1" t="s">
        <v>35</v>
      </c>
      <c r="B437" s="1" t="s">
        <v>320</v>
      </c>
      <c r="C437" s="1" t="s">
        <v>326</v>
      </c>
      <c r="D437" s="1"/>
      <c r="E437" s="54" t="s">
        <v>91</v>
      </c>
      <c r="F437" s="18">
        <f t="shared" ref="F437" si="180">F438</f>
        <v>1089.8</v>
      </c>
      <c r="G437" s="18">
        <f t="shared" ref="G437" si="181">G438</f>
        <v>980</v>
      </c>
      <c r="H437" s="18">
        <f t="shared" ref="H437" si="182">H438</f>
        <v>980</v>
      </c>
    </row>
    <row r="438" spans="1:8" ht="31.5" outlineLevel="7" x14ac:dyDescent="0.2">
      <c r="A438" s="2" t="s">
        <v>35</v>
      </c>
      <c r="B438" s="2" t="s">
        <v>320</v>
      </c>
      <c r="C438" s="2" t="s">
        <v>326</v>
      </c>
      <c r="D438" s="2" t="s">
        <v>92</v>
      </c>
      <c r="E438" s="55" t="s">
        <v>93</v>
      </c>
      <c r="F438" s="19">
        <v>1089.8</v>
      </c>
      <c r="G438" s="19">
        <v>980</v>
      </c>
      <c r="H438" s="19">
        <v>980</v>
      </c>
    </row>
    <row r="439" spans="1:8" ht="15.75" outlineLevel="5" x14ac:dyDescent="0.2">
      <c r="A439" s="1" t="s">
        <v>35</v>
      </c>
      <c r="B439" s="1" t="s">
        <v>320</v>
      </c>
      <c r="C439" s="1" t="s">
        <v>327</v>
      </c>
      <c r="D439" s="1"/>
      <c r="E439" s="54" t="s">
        <v>328</v>
      </c>
      <c r="F439" s="18">
        <f t="shared" ref="F439" si="183">F440</f>
        <v>1236.5</v>
      </c>
      <c r="G439" s="18">
        <f t="shared" ref="G439" si="184">G440</f>
        <v>1115</v>
      </c>
      <c r="H439" s="18">
        <f t="shared" ref="H439" si="185">H440</f>
        <v>1115</v>
      </c>
    </row>
    <row r="440" spans="1:8" ht="15.75" outlineLevel="7" x14ac:dyDescent="0.2">
      <c r="A440" s="2" t="s">
        <v>35</v>
      </c>
      <c r="B440" s="2" t="s">
        <v>320</v>
      </c>
      <c r="C440" s="2" t="s">
        <v>327</v>
      </c>
      <c r="D440" s="2" t="s">
        <v>33</v>
      </c>
      <c r="E440" s="55" t="s">
        <v>34</v>
      </c>
      <c r="F440" s="19">
        <v>1236.5</v>
      </c>
      <c r="G440" s="19">
        <v>1115</v>
      </c>
      <c r="H440" s="19">
        <v>1115</v>
      </c>
    </row>
    <row r="441" spans="1:8" ht="31.5" outlineLevel="3" x14ac:dyDescent="0.2">
      <c r="A441" s="1" t="s">
        <v>35</v>
      </c>
      <c r="B441" s="1" t="s">
        <v>320</v>
      </c>
      <c r="C441" s="1" t="s">
        <v>329</v>
      </c>
      <c r="D441" s="1"/>
      <c r="E441" s="54" t="s">
        <v>330</v>
      </c>
      <c r="F441" s="18">
        <f t="shared" ref="F441:F443" si="186">F442</f>
        <v>1241.5999999999999</v>
      </c>
      <c r="G441" s="18">
        <f t="shared" ref="G441:G443" si="187">G442</f>
        <v>1120</v>
      </c>
      <c r="H441" s="18">
        <f t="shared" ref="H441:H443" si="188">H442</f>
        <v>1120</v>
      </c>
    </row>
    <row r="442" spans="1:8" ht="31.5" outlineLevel="4" x14ac:dyDescent="0.2">
      <c r="A442" s="1" t="s">
        <v>35</v>
      </c>
      <c r="B442" s="1" t="s">
        <v>320</v>
      </c>
      <c r="C442" s="1" t="s">
        <v>331</v>
      </c>
      <c r="D442" s="1"/>
      <c r="E442" s="54" t="s">
        <v>332</v>
      </c>
      <c r="F442" s="18">
        <f>F443</f>
        <v>1241.5999999999999</v>
      </c>
      <c r="G442" s="18">
        <f t="shared" si="187"/>
        <v>1120</v>
      </c>
      <c r="H442" s="18">
        <f t="shared" si="188"/>
        <v>1120</v>
      </c>
    </row>
    <row r="443" spans="1:8" ht="31.5" outlineLevel="5" x14ac:dyDescent="0.2">
      <c r="A443" s="1" t="s">
        <v>35</v>
      </c>
      <c r="B443" s="1" t="s">
        <v>320</v>
      </c>
      <c r="C443" s="1" t="s">
        <v>333</v>
      </c>
      <c r="D443" s="1"/>
      <c r="E443" s="54" t="s">
        <v>91</v>
      </c>
      <c r="F443" s="18">
        <f t="shared" si="186"/>
        <v>1241.5999999999999</v>
      </c>
      <c r="G443" s="18">
        <f t="shared" si="187"/>
        <v>1120</v>
      </c>
      <c r="H443" s="18">
        <f t="shared" si="188"/>
        <v>1120</v>
      </c>
    </row>
    <row r="444" spans="1:8" ht="31.5" outlineLevel="7" x14ac:dyDescent="0.2">
      <c r="A444" s="2" t="s">
        <v>35</v>
      </c>
      <c r="B444" s="2" t="s">
        <v>320</v>
      </c>
      <c r="C444" s="2" t="s">
        <v>333</v>
      </c>
      <c r="D444" s="2" t="s">
        <v>92</v>
      </c>
      <c r="E444" s="55" t="s">
        <v>93</v>
      </c>
      <c r="F444" s="19">
        <v>1241.5999999999999</v>
      </c>
      <c r="G444" s="19">
        <v>1120</v>
      </c>
      <c r="H444" s="19">
        <v>1120</v>
      </c>
    </row>
    <row r="445" spans="1:8" ht="31.5" outlineLevel="2" x14ac:dyDescent="0.2">
      <c r="A445" s="1" t="s">
        <v>35</v>
      </c>
      <c r="B445" s="1" t="s">
        <v>320</v>
      </c>
      <c r="C445" s="1" t="s">
        <v>42</v>
      </c>
      <c r="D445" s="1"/>
      <c r="E445" s="54" t="s">
        <v>43</v>
      </c>
      <c r="F445" s="18">
        <f>F446+F452</f>
        <v>1611.4</v>
      </c>
      <c r="G445" s="18">
        <f t="shared" ref="G445:H445" si="189">G446+G452</f>
        <v>1411.4</v>
      </c>
      <c r="H445" s="18">
        <f t="shared" si="189"/>
        <v>1410.6</v>
      </c>
    </row>
    <row r="446" spans="1:8" ht="47.25" outlineLevel="3" x14ac:dyDescent="0.2">
      <c r="A446" s="1" t="s">
        <v>35</v>
      </c>
      <c r="B446" s="1" t="s">
        <v>320</v>
      </c>
      <c r="C446" s="1" t="s">
        <v>44</v>
      </c>
      <c r="D446" s="1"/>
      <c r="E446" s="54" t="s">
        <v>45</v>
      </c>
      <c r="F446" s="18">
        <f>F447</f>
        <v>1011.4</v>
      </c>
      <c r="G446" s="18">
        <f t="shared" ref="G446:H446" si="190">G447</f>
        <v>811.4</v>
      </c>
      <c r="H446" s="18">
        <f t="shared" si="190"/>
        <v>810.6</v>
      </c>
    </row>
    <row r="447" spans="1:8" ht="31.5" outlineLevel="4" x14ac:dyDescent="0.2">
      <c r="A447" s="1" t="s">
        <v>35</v>
      </c>
      <c r="B447" s="1" t="s">
        <v>320</v>
      </c>
      <c r="C447" s="1" t="s">
        <v>334</v>
      </c>
      <c r="D447" s="1"/>
      <c r="E447" s="54" t="s">
        <v>335</v>
      </c>
      <c r="F447" s="18">
        <f>F448+F450</f>
        <v>1011.4</v>
      </c>
      <c r="G447" s="18">
        <f t="shared" ref="G447:H447" si="191">G448+G450</f>
        <v>811.4</v>
      </c>
      <c r="H447" s="18">
        <f t="shared" si="191"/>
        <v>810.6</v>
      </c>
    </row>
    <row r="448" spans="1:8" ht="22.5" customHeight="1" outlineLevel="5" x14ac:dyDescent="0.2">
      <c r="A448" s="1" t="s">
        <v>35</v>
      </c>
      <c r="B448" s="1" t="s">
        <v>320</v>
      </c>
      <c r="C448" s="1" t="s">
        <v>336</v>
      </c>
      <c r="D448" s="1"/>
      <c r="E448" s="54" t="s">
        <v>337</v>
      </c>
      <c r="F448" s="18">
        <f t="shared" ref="F448" si="192">F449</f>
        <v>11.4</v>
      </c>
      <c r="G448" s="18">
        <f t="shared" ref="G448" si="193">G449</f>
        <v>11.4</v>
      </c>
      <c r="H448" s="18">
        <f t="shared" ref="H448" si="194">H449</f>
        <v>10.6</v>
      </c>
    </row>
    <row r="449" spans="1:9" ht="31.5" outlineLevel="7" x14ac:dyDescent="0.2">
      <c r="A449" s="2" t="s">
        <v>35</v>
      </c>
      <c r="B449" s="2" t="s">
        <v>320</v>
      </c>
      <c r="C449" s="2" t="s">
        <v>336</v>
      </c>
      <c r="D449" s="2" t="s">
        <v>11</v>
      </c>
      <c r="E449" s="55" t="s">
        <v>12</v>
      </c>
      <c r="F449" s="19">
        <v>11.4</v>
      </c>
      <c r="G449" s="19">
        <v>11.4</v>
      </c>
      <c r="H449" s="19">
        <v>10.6</v>
      </c>
    </row>
    <row r="450" spans="1:9" ht="47.25" outlineLevel="5" x14ac:dyDescent="0.2">
      <c r="A450" s="1" t="s">
        <v>35</v>
      </c>
      <c r="B450" s="1" t="s">
        <v>320</v>
      </c>
      <c r="C450" s="1" t="s">
        <v>338</v>
      </c>
      <c r="D450" s="1"/>
      <c r="E450" s="54" t="s">
        <v>339</v>
      </c>
      <c r="F450" s="18">
        <f t="shared" ref="F450" si="195">F451</f>
        <v>1000</v>
      </c>
      <c r="G450" s="18">
        <f t="shared" ref="G450" si="196">G451</f>
        <v>800</v>
      </c>
      <c r="H450" s="18">
        <f t="shared" ref="H450" si="197">H451</f>
        <v>800</v>
      </c>
    </row>
    <row r="451" spans="1:9" ht="15.75" outlineLevel="7" x14ac:dyDescent="0.2">
      <c r="A451" s="2" t="s">
        <v>35</v>
      </c>
      <c r="B451" s="2" t="s">
        <v>320</v>
      </c>
      <c r="C451" s="2" t="s">
        <v>338</v>
      </c>
      <c r="D451" s="2" t="s">
        <v>33</v>
      </c>
      <c r="E451" s="55" t="s">
        <v>34</v>
      </c>
      <c r="F451" s="19">
        <v>1000</v>
      </c>
      <c r="G451" s="19">
        <v>800</v>
      </c>
      <c r="H451" s="19">
        <v>800</v>
      </c>
    </row>
    <row r="452" spans="1:9" ht="15.75" outlineLevel="3" x14ac:dyDescent="0.2">
      <c r="A452" s="1" t="s">
        <v>35</v>
      </c>
      <c r="B452" s="1" t="s">
        <v>320</v>
      </c>
      <c r="C452" s="1" t="s">
        <v>340</v>
      </c>
      <c r="D452" s="1"/>
      <c r="E452" s="54" t="s">
        <v>341</v>
      </c>
      <c r="F452" s="18">
        <f t="shared" ref="F452:F454" si="198">F453</f>
        <v>600</v>
      </c>
      <c r="G452" s="18">
        <f t="shared" ref="G452:G454" si="199">G453</f>
        <v>600</v>
      </c>
      <c r="H452" s="18">
        <f t="shared" ref="H452:H454" si="200">H453</f>
        <v>600</v>
      </c>
    </row>
    <row r="453" spans="1:9" ht="31.5" outlineLevel="4" x14ac:dyDescent="0.2">
      <c r="A453" s="1" t="s">
        <v>35</v>
      </c>
      <c r="B453" s="1" t="s">
        <v>320</v>
      </c>
      <c r="C453" s="1" t="s">
        <v>342</v>
      </c>
      <c r="D453" s="1"/>
      <c r="E453" s="54" t="s">
        <v>343</v>
      </c>
      <c r="F453" s="18">
        <f t="shared" si="198"/>
        <v>600</v>
      </c>
      <c r="G453" s="18">
        <f t="shared" si="199"/>
        <v>600</v>
      </c>
      <c r="H453" s="18">
        <f t="shared" si="200"/>
        <v>600</v>
      </c>
    </row>
    <row r="454" spans="1:9" ht="31.5" outlineLevel="5" x14ac:dyDescent="0.2">
      <c r="A454" s="1" t="s">
        <v>35</v>
      </c>
      <c r="B454" s="1" t="s">
        <v>320</v>
      </c>
      <c r="C454" s="1" t="s">
        <v>344</v>
      </c>
      <c r="D454" s="1"/>
      <c r="E454" s="54" t="s">
        <v>345</v>
      </c>
      <c r="F454" s="18">
        <f t="shared" si="198"/>
        <v>600</v>
      </c>
      <c r="G454" s="18">
        <f t="shared" si="199"/>
        <v>600</v>
      </c>
      <c r="H454" s="18">
        <f t="shared" si="200"/>
        <v>600</v>
      </c>
    </row>
    <row r="455" spans="1:9" ht="15.75" outlineLevel="7" x14ac:dyDescent="0.2">
      <c r="A455" s="2" t="s">
        <v>35</v>
      </c>
      <c r="B455" s="2" t="s">
        <v>320</v>
      </c>
      <c r="C455" s="2" t="s">
        <v>344</v>
      </c>
      <c r="D455" s="2" t="s">
        <v>33</v>
      </c>
      <c r="E455" s="55" t="s">
        <v>34</v>
      </c>
      <c r="F455" s="19">
        <v>600</v>
      </c>
      <c r="G455" s="19">
        <v>600</v>
      </c>
      <c r="H455" s="19">
        <v>600</v>
      </c>
    </row>
    <row r="456" spans="1:9" ht="15.75" outlineLevel="7" x14ac:dyDescent="0.2">
      <c r="A456" s="1" t="s">
        <v>35</v>
      </c>
      <c r="B456" s="1" t="s">
        <v>578</v>
      </c>
      <c r="C456" s="2"/>
      <c r="D456" s="2"/>
      <c r="E456" s="53" t="s">
        <v>561</v>
      </c>
      <c r="F456" s="18">
        <f>F457</f>
        <v>3699.1</v>
      </c>
      <c r="G456" s="18">
        <f t="shared" ref="G456:H456" si="201">G457</f>
        <v>0</v>
      </c>
      <c r="H456" s="18">
        <f t="shared" si="201"/>
        <v>0</v>
      </c>
    </row>
    <row r="457" spans="1:9" ht="15.75" outlineLevel="1" x14ac:dyDescent="0.2">
      <c r="A457" s="1" t="s">
        <v>35</v>
      </c>
      <c r="B457" s="1" t="s">
        <v>346</v>
      </c>
      <c r="C457" s="1"/>
      <c r="D457" s="1"/>
      <c r="E457" s="54" t="s">
        <v>347</v>
      </c>
      <c r="F457" s="18">
        <f t="shared" ref="F457:F459" si="202">F458</f>
        <v>3699.1</v>
      </c>
      <c r="G457" s="18">
        <f t="shared" ref="G457:G460" si="203">G458</f>
        <v>0</v>
      </c>
      <c r="H457" s="18">
        <f t="shared" ref="H457:H460" si="204">H458</f>
        <v>0</v>
      </c>
    </row>
    <row r="458" spans="1:9" ht="31.5" outlineLevel="2" x14ac:dyDescent="0.2">
      <c r="A458" s="1" t="s">
        <v>35</v>
      </c>
      <c r="B458" s="1" t="s">
        <v>346</v>
      </c>
      <c r="C458" s="1" t="s">
        <v>348</v>
      </c>
      <c r="D458" s="1"/>
      <c r="E458" s="54" t="s">
        <v>349</v>
      </c>
      <c r="F458" s="18">
        <f t="shared" si="202"/>
        <v>3699.1</v>
      </c>
      <c r="G458" s="18">
        <f t="shared" si="203"/>
        <v>0</v>
      </c>
      <c r="H458" s="18">
        <f t="shared" si="204"/>
        <v>0</v>
      </c>
    </row>
    <row r="459" spans="1:9" ht="31.5" outlineLevel="3" x14ac:dyDescent="0.2">
      <c r="A459" s="1" t="s">
        <v>35</v>
      </c>
      <c r="B459" s="1" t="s">
        <v>346</v>
      </c>
      <c r="C459" s="1" t="s">
        <v>350</v>
      </c>
      <c r="D459" s="1"/>
      <c r="E459" s="54" t="s">
        <v>351</v>
      </c>
      <c r="F459" s="18">
        <f t="shared" si="202"/>
        <v>3699.1</v>
      </c>
      <c r="G459" s="18">
        <f t="shared" si="203"/>
        <v>0</v>
      </c>
      <c r="H459" s="18">
        <f t="shared" si="204"/>
        <v>0</v>
      </c>
    </row>
    <row r="460" spans="1:9" ht="31.5" outlineLevel="4" x14ac:dyDescent="0.2">
      <c r="A460" s="1" t="s">
        <v>35</v>
      </c>
      <c r="B460" s="1" t="s">
        <v>346</v>
      </c>
      <c r="C460" s="1" t="s">
        <v>352</v>
      </c>
      <c r="D460" s="1"/>
      <c r="E460" s="54" t="s">
        <v>353</v>
      </c>
      <c r="F460" s="18">
        <f>F461</f>
        <v>3699.1</v>
      </c>
      <c r="G460" s="18">
        <f t="shared" si="203"/>
        <v>0</v>
      </c>
      <c r="H460" s="18">
        <f t="shared" si="204"/>
        <v>0</v>
      </c>
    </row>
    <row r="461" spans="1:9" s="35" customFormat="1" ht="47.25" outlineLevel="5" x14ac:dyDescent="0.2">
      <c r="A461" s="33" t="s">
        <v>35</v>
      </c>
      <c r="B461" s="33" t="s">
        <v>346</v>
      </c>
      <c r="C461" s="33" t="s">
        <v>354</v>
      </c>
      <c r="D461" s="33"/>
      <c r="E461" s="63" t="s">
        <v>595</v>
      </c>
      <c r="F461" s="34">
        <f>F462</f>
        <v>3699.1</v>
      </c>
      <c r="G461" s="34">
        <f t="shared" ref="G461:H461" si="205">G462</f>
        <v>0</v>
      </c>
      <c r="H461" s="34">
        <f t="shared" si="205"/>
        <v>0</v>
      </c>
    </row>
    <row r="462" spans="1:9" s="35" customFormat="1" ht="31.5" outlineLevel="7" x14ac:dyDescent="0.2">
      <c r="A462" s="36" t="s">
        <v>35</v>
      </c>
      <c r="B462" s="36" t="s">
        <v>346</v>
      </c>
      <c r="C462" s="36" t="s">
        <v>354</v>
      </c>
      <c r="D462" s="36" t="s">
        <v>143</v>
      </c>
      <c r="E462" s="64" t="s">
        <v>144</v>
      </c>
      <c r="F462" s="37">
        <f>F464</f>
        <v>3699.1</v>
      </c>
      <c r="G462" s="37">
        <f t="shared" ref="G462:H462" si="206">G464</f>
        <v>0</v>
      </c>
      <c r="H462" s="37">
        <f t="shared" si="206"/>
        <v>0</v>
      </c>
      <c r="I462" s="179"/>
    </row>
    <row r="463" spans="1:9" s="35" customFormat="1" ht="15.75" outlineLevel="7" x14ac:dyDescent="0.2">
      <c r="A463" s="36"/>
      <c r="B463" s="36"/>
      <c r="C463" s="36"/>
      <c r="D463" s="36"/>
      <c r="E463" s="64" t="s">
        <v>813</v>
      </c>
      <c r="F463" s="37"/>
      <c r="G463" s="37"/>
      <c r="H463" s="37"/>
      <c r="I463" s="179"/>
    </row>
    <row r="464" spans="1:9" s="35" customFormat="1" ht="47.25" outlineLevel="7" x14ac:dyDescent="0.2">
      <c r="A464" s="36"/>
      <c r="B464" s="36"/>
      <c r="C464" s="36"/>
      <c r="D464" s="36"/>
      <c r="E464" s="64" t="s">
        <v>814</v>
      </c>
      <c r="F464" s="37">
        <v>3699.1</v>
      </c>
      <c r="G464" s="37"/>
      <c r="H464" s="37"/>
      <c r="I464" s="179"/>
    </row>
    <row r="465" spans="1:8" s="35" customFormat="1" ht="15.75" outlineLevel="7" x14ac:dyDescent="0.2">
      <c r="A465" s="36"/>
      <c r="B465" s="36"/>
      <c r="C465" s="36"/>
      <c r="D465" s="36"/>
      <c r="E465" s="64"/>
      <c r="F465" s="37"/>
      <c r="G465" s="37"/>
      <c r="H465" s="37"/>
    </row>
    <row r="466" spans="1:8" ht="31.5" x14ac:dyDescent="0.2">
      <c r="A466" s="16" t="s">
        <v>355</v>
      </c>
      <c r="B466" s="16"/>
      <c r="C466" s="16"/>
      <c r="D466" s="16"/>
      <c r="E466" s="52" t="s">
        <v>356</v>
      </c>
      <c r="F466" s="17">
        <f>F468+F476+F484+F491</f>
        <v>12769.7</v>
      </c>
      <c r="G466" s="17">
        <f>G468+G476+G484+G491</f>
        <v>11881.4</v>
      </c>
      <c r="H466" s="17">
        <f>H468+H476+H484+H491</f>
        <v>11313.199999999999</v>
      </c>
    </row>
    <row r="467" spans="1:8" s="23" customFormat="1" ht="15.75" x14ac:dyDescent="0.2">
      <c r="A467" s="1" t="s">
        <v>355</v>
      </c>
      <c r="B467" s="1" t="s">
        <v>565</v>
      </c>
      <c r="C467" s="22"/>
      <c r="D467" s="22"/>
      <c r="E467" s="53" t="s">
        <v>549</v>
      </c>
      <c r="F467" s="20">
        <f>F468+F476</f>
        <v>11971.7</v>
      </c>
      <c r="G467" s="20">
        <f t="shared" ref="G467:H467" si="207">G468+G476</f>
        <v>11211.4</v>
      </c>
      <c r="H467" s="20">
        <f t="shared" si="207"/>
        <v>10643.199999999999</v>
      </c>
    </row>
    <row r="468" spans="1:8" ht="47.25" outlineLevel="1" x14ac:dyDescent="0.2">
      <c r="A468" s="1" t="s">
        <v>355</v>
      </c>
      <c r="B468" s="1" t="s">
        <v>40</v>
      </c>
      <c r="C468" s="1"/>
      <c r="D468" s="1"/>
      <c r="E468" s="54" t="s">
        <v>41</v>
      </c>
      <c r="F468" s="18">
        <f t="shared" ref="F468:F471" si="208">F469</f>
        <v>11896.1</v>
      </c>
      <c r="G468" s="18">
        <f t="shared" ref="G468:G471" si="209">G469</f>
        <v>11135.8</v>
      </c>
      <c r="H468" s="18">
        <f t="shared" ref="H468:H471" si="210">H469</f>
        <v>10567.599999999999</v>
      </c>
    </row>
    <row r="469" spans="1:8" ht="31.5" outlineLevel="2" x14ac:dyDescent="0.2">
      <c r="A469" s="1" t="s">
        <v>355</v>
      </c>
      <c r="B469" s="1" t="s">
        <v>40</v>
      </c>
      <c r="C469" s="1" t="s">
        <v>170</v>
      </c>
      <c r="D469" s="1"/>
      <c r="E469" s="54" t="s">
        <v>171</v>
      </c>
      <c r="F469" s="18">
        <f t="shared" si="208"/>
        <v>11896.1</v>
      </c>
      <c r="G469" s="18">
        <f t="shared" si="209"/>
        <v>11135.8</v>
      </c>
      <c r="H469" s="18">
        <f t="shared" si="210"/>
        <v>10567.599999999999</v>
      </c>
    </row>
    <row r="470" spans="1:8" ht="47.25" outlineLevel="3" x14ac:dyDescent="0.2">
      <c r="A470" s="1" t="s">
        <v>355</v>
      </c>
      <c r="B470" s="1" t="s">
        <v>40</v>
      </c>
      <c r="C470" s="1" t="s">
        <v>188</v>
      </c>
      <c r="D470" s="1"/>
      <c r="E470" s="54" t="s">
        <v>189</v>
      </c>
      <c r="F470" s="18">
        <f t="shared" si="208"/>
        <v>11896.1</v>
      </c>
      <c r="G470" s="18">
        <f t="shared" si="209"/>
        <v>11135.8</v>
      </c>
      <c r="H470" s="18">
        <f t="shared" si="210"/>
        <v>10567.599999999999</v>
      </c>
    </row>
    <row r="471" spans="1:8" ht="31.5" outlineLevel="4" x14ac:dyDescent="0.2">
      <c r="A471" s="1" t="s">
        <v>355</v>
      </c>
      <c r="B471" s="1" t="s">
        <v>40</v>
      </c>
      <c r="C471" s="1" t="s">
        <v>276</v>
      </c>
      <c r="D471" s="1"/>
      <c r="E471" s="54" t="s">
        <v>57</v>
      </c>
      <c r="F471" s="18">
        <f t="shared" si="208"/>
        <v>11896.1</v>
      </c>
      <c r="G471" s="18">
        <f t="shared" si="209"/>
        <v>11135.8</v>
      </c>
      <c r="H471" s="18">
        <f t="shared" si="210"/>
        <v>10567.599999999999</v>
      </c>
    </row>
    <row r="472" spans="1:8" ht="15.75" outlineLevel="5" x14ac:dyDescent="0.2">
      <c r="A472" s="1" t="s">
        <v>355</v>
      </c>
      <c r="B472" s="1" t="s">
        <v>40</v>
      </c>
      <c r="C472" s="1" t="s">
        <v>357</v>
      </c>
      <c r="D472" s="1"/>
      <c r="E472" s="54" t="s">
        <v>59</v>
      </c>
      <c r="F472" s="18">
        <f>F473+F474+F475</f>
        <v>11896.1</v>
      </c>
      <c r="G472" s="18">
        <f t="shared" ref="G472:H472" si="211">G473+G474+G475</f>
        <v>11135.8</v>
      </c>
      <c r="H472" s="18">
        <f t="shared" si="211"/>
        <v>10567.599999999999</v>
      </c>
    </row>
    <row r="473" spans="1:8" ht="47.25" outlineLevel="7" x14ac:dyDescent="0.2">
      <c r="A473" s="2" t="s">
        <v>355</v>
      </c>
      <c r="B473" s="2" t="s">
        <v>40</v>
      </c>
      <c r="C473" s="2" t="s">
        <v>357</v>
      </c>
      <c r="D473" s="2" t="s">
        <v>8</v>
      </c>
      <c r="E473" s="55" t="s">
        <v>9</v>
      </c>
      <c r="F473" s="19">
        <v>11334.1</v>
      </c>
      <c r="G473" s="19">
        <v>10633</v>
      </c>
      <c r="H473" s="19">
        <v>10064.799999999999</v>
      </c>
    </row>
    <row r="474" spans="1:8" ht="31.5" outlineLevel="7" x14ac:dyDescent="0.2">
      <c r="A474" s="2" t="s">
        <v>355</v>
      </c>
      <c r="B474" s="2" t="s">
        <v>40</v>
      </c>
      <c r="C474" s="2" t="s">
        <v>357</v>
      </c>
      <c r="D474" s="2" t="s">
        <v>11</v>
      </c>
      <c r="E474" s="55" t="s">
        <v>12</v>
      </c>
      <c r="F474" s="39">
        <v>559.79999999999995</v>
      </c>
      <c r="G474" s="39">
        <v>502.8</v>
      </c>
      <c r="H474" s="39">
        <v>502.8</v>
      </c>
    </row>
    <row r="475" spans="1:8" ht="15.75" outlineLevel="7" x14ac:dyDescent="0.2">
      <c r="A475" s="2" t="s">
        <v>355</v>
      </c>
      <c r="B475" s="2" t="s">
        <v>40</v>
      </c>
      <c r="C475" s="2" t="s">
        <v>357</v>
      </c>
      <c r="D475" s="2" t="s">
        <v>27</v>
      </c>
      <c r="E475" s="55" t="s">
        <v>28</v>
      </c>
      <c r="F475" s="39">
        <v>2.2000000000000002</v>
      </c>
      <c r="G475" s="39"/>
      <c r="H475" s="39"/>
    </row>
    <row r="476" spans="1:8" ht="15.75" outlineLevel="1" x14ac:dyDescent="0.2">
      <c r="A476" s="1" t="s">
        <v>355</v>
      </c>
      <c r="B476" s="1" t="s">
        <v>15</v>
      </c>
      <c r="C476" s="1"/>
      <c r="D476" s="1"/>
      <c r="E476" s="54" t="s">
        <v>16</v>
      </c>
      <c r="F476" s="20">
        <f t="shared" ref="F476:F479" si="212">F477</f>
        <v>75.599999999999994</v>
      </c>
      <c r="G476" s="20">
        <f t="shared" ref="G476:G479" si="213">G477</f>
        <v>75.599999999999994</v>
      </c>
      <c r="H476" s="20">
        <f t="shared" ref="H476:H479" si="214">H477</f>
        <v>75.599999999999994</v>
      </c>
    </row>
    <row r="477" spans="1:8" ht="31.5" outlineLevel="2" x14ac:dyDescent="0.2">
      <c r="A477" s="1" t="s">
        <v>355</v>
      </c>
      <c r="B477" s="1" t="s">
        <v>15</v>
      </c>
      <c r="C477" s="1" t="s">
        <v>52</v>
      </c>
      <c r="D477" s="1"/>
      <c r="E477" s="54" t="s">
        <v>53</v>
      </c>
      <c r="F477" s="18">
        <f t="shared" si="212"/>
        <v>75.599999999999994</v>
      </c>
      <c r="G477" s="18">
        <f t="shared" si="213"/>
        <v>75.599999999999994</v>
      </c>
      <c r="H477" s="18">
        <f t="shared" si="214"/>
        <v>75.599999999999994</v>
      </c>
    </row>
    <row r="478" spans="1:8" ht="31.5" outlineLevel="3" x14ac:dyDescent="0.2">
      <c r="A478" s="1" t="s">
        <v>355</v>
      </c>
      <c r="B478" s="1" t="s">
        <v>15</v>
      </c>
      <c r="C478" s="1" t="s">
        <v>98</v>
      </c>
      <c r="D478" s="1"/>
      <c r="E478" s="54" t="s">
        <v>99</v>
      </c>
      <c r="F478" s="18">
        <f t="shared" si="212"/>
        <v>75.599999999999994</v>
      </c>
      <c r="G478" s="18">
        <f t="shared" si="213"/>
        <v>75.599999999999994</v>
      </c>
      <c r="H478" s="18">
        <f t="shared" si="214"/>
        <v>75.599999999999994</v>
      </c>
    </row>
    <row r="479" spans="1:8" ht="47.25" outlineLevel="4" x14ac:dyDescent="0.2">
      <c r="A479" s="1" t="s">
        <v>355</v>
      </c>
      <c r="B479" s="1" t="s">
        <v>15</v>
      </c>
      <c r="C479" s="1" t="s">
        <v>100</v>
      </c>
      <c r="D479" s="1"/>
      <c r="E479" s="54" t="s">
        <v>101</v>
      </c>
      <c r="F479" s="18">
        <f t="shared" si="212"/>
        <v>75.599999999999994</v>
      </c>
      <c r="G479" s="18">
        <f t="shared" si="213"/>
        <v>75.599999999999994</v>
      </c>
      <c r="H479" s="18">
        <f t="shared" si="214"/>
        <v>75.599999999999994</v>
      </c>
    </row>
    <row r="480" spans="1:8" ht="15.75" outlineLevel="5" x14ac:dyDescent="0.2">
      <c r="A480" s="1" t="s">
        <v>355</v>
      </c>
      <c r="B480" s="1" t="s">
        <v>15</v>
      </c>
      <c r="C480" s="1" t="s">
        <v>102</v>
      </c>
      <c r="D480" s="1"/>
      <c r="E480" s="54" t="s">
        <v>103</v>
      </c>
      <c r="F480" s="18">
        <f>F481+F482</f>
        <v>75.599999999999994</v>
      </c>
      <c r="G480" s="18">
        <f t="shared" ref="G480:H480" si="215">G481+G482</f>
        <v>75.599999999999994</v>
      </c>
      <c r="H480" s="18">
        <f t="shared" si="215"/>
        <v>75.599999999999994</v>
      </c>
    </row>
    <row r="481" spans="1:8" ht="47.25" outlineLevel="7" x14ac:dyDescent="0.2">
      <c r="A481" s="2" t="s">
        <v>355</v>
      </c>
      <c r="B481" s="2" t="s">
        <v>15</v>
      </c>
      <c r="C481" s="2" t="s">
        <v>102</v>
      </c>
      <c r="D481" s="2" t="s">
        <v>8</v>
      </c>
      <c r="E481" s="55" t="s">
        <v>9</v>
      </c>
      <c r="F481" s="19">
        <v>18</v>
      </c>
      <c r="G481" s="19">
        <v>18</v>
      </c>
      <c r="H481" s="19">
        <v>18</v>
      </c>
    </row>
    <row r="482" spans="1:8" ht="31.5" outlineLevel="7" x14ac:dyDescent="0.2">
      <c r="A482" s="2" t="s">
        <v>355</v>
      </c>
      <c r="B482" s="2" t="s">
        <v>15</v>
      </c>
      <c r="C482" s="2" t="s">
        <v>102</v>
      </c>
      <c r="D482" s="2" t="s">
        <v>11</v>
      </c>
      <c r="E482" s="55" t="s">
        <v>12</v>
      </c>
      <c r="F482" s="19">
        <v>57.6</v>
      </c>
      <c r="G482" s="19">
        <v>57.6</v>
      </c>
      <c r="H482" s="19">
        <v>57.6</v>
      </c>
    </row>
    <row r="483" spans="1:8" ht="15.75" outlineLevel="7" x14ac:dyDescent="0.2">
      <c r="A483" s="1" t="s">
        <v>355</v>
      </c>
      <c r="B483" s="1" t="s">
        <v>571</v>
      </c>
      <c r="C483" s="2"/>
      <c r="D483" s="2"/>
      <c r="E483" s="53" t="s">
        <v>552</v>
      </c>
      <c r="F483" s="18">
        <f>F484</f>
        <v>777</v>
      </c>
      <c r="G483" s="18">
        <f t="shared" ref="G483:H483" si="216">G484</f>
        <v>670</v>
      </c>
      <c r="H483" s="18">
        <f t="shared" si="216"/>
        <v>670</v>
      </c>
    </row>
    <row r="484" spans="1:8" ht="15.75" outlineLevel="1" x14ac:dyDescent="0.2">
      <c r="A484" s="1" t="s">
        <v>355</v>
      </c>
      <c r="B484" s="1" t="s">
        <v>203</v>
      </c>
      <c r="C484" s="1"/>
      <c r="D484" s="1"/>
      <c r="E484" s="54" t="s">
        <v>204</v>
      </c>
      <c r="F484" s="18">
        <f t="shared" ref="F484:F486" si="217">F485</f>
        <v>777</v>
      </c>
      <c r="G484" s="18">
        <f t="shared" ref="G484:G487" si="218">G485</f>
        <v>670</v>
      </c>
      <c r="H484" s="18">
        <f t="shared" ref="H484:H487" si="219">H485</f>
        <v>670</v>
      </c>
    </row>
    <row r="485" spans="1:8" ht="31.5" outlineLevel="2" x14ac:dyDescent="0.2">
      <c r="A485" s="1" t="s">
        <v>355</v>
      </c>
      <c r="B485" s="1" t="s">
        <v>203</v>
      </c>
      <c r="C485" s="1" t="s">
        <v>170</v>
      </c>
      <c r="D485" s="1"/>
      <c r="E485" s="54" t="s">
        <v>171</v>
      </c>
      <c r="F485" s="18">
        <f t="shared" si="217"/>
        <v>777</v>
      </c>
      <c r="G485" s="18">
        <f t="shared" si="218"/>
        <v>670</v>
      </c>
      <c r="H485" s="18">
        <f t="shared" si="219"/>
        <v>670</v>
      </c>
    </row>
    <row r="486" spans="1:8" ht="47.25" outlineLevel="3" x14ac:dyDescent="0.2">
      <c r="A486" s="1" t="s">
        <v>355</v>
      </c>
      <c r="B486" s="1" t="s">
        <v>203</v>
      </c>
      <c r="C486" s="1" t="s">
        <v>358</v>
      </c>
      <c r="D486" s="1"/>
      <c r="E486" s="54" t="s">
        <v>359</v>
      </c>
      <c r="F486" s="18">
        <f t="shared" si="217"/>
        <v>777</v>
      </c>
      <c r="G486" s="18">
        <f t="shared" si="218"/>
        <v>670</v>
      </c>
      <c r="H486" s="18">
        <f t="shared" si="219"/>
        <v>670</v>
      </c>
    </row>
    <row r="487" spans="1:8" ht="36" customHeight="1" outlineLevel="4" x14ac:dyDescent="0.2">
      <c r="A487" s="1" t="s">
        <v>355</v>
      </c>
      <c r="B487" s="1" t="s">
        <v>203</v>
      </c>
      <c r="C487" s="1" t="s">
        <v>360</v>
      </c>
      <c r="D487" s="1"/>
      <c r="E487" s="54" t="s">
        <v>361</v>
      </c>
      <c r="F487" s="18">
        <f>F488</f>
        <v>777</v>
      </c>
      <c r="G487" s="18">
        <f t="shared" si="218"/>
        <v>670</v>
      </c>
      <c r="H487" s="18">
        <f t="shared" si="219"/>
        <v>670</v>
      </c>
    </row>
    <row r="488" spans="1:8" ht="31.5" outlineLevel="5" x14ac:dyDescent="0.2">
      <c r="A488" s="1" t="s">
        <v>355</v>
      </c>
      <c r="B488" s="1" t="s">
        <v>203</v>
      </c>
      <c r="C488" s="1" t="s">
        <v>362</v>
      </c>
      <c r="D488" s="1"/>
      <c r="E488" s="54" t="s">
        <v>363</v>
      </c>
      <c r="F488" s="18">
        <f>F489</f>
        <v>777</v>
      </c>
      <c r="G488" s="18">
        <f t="shared" ref="G488" si="220">G489</f>
        <v>670</v>
      </c>
      <c r="H488" s="18">
        <f t="shared" ref="H488" si="221">H489</f>
        <v>670</v>
      </c>
    </row>
    <row r="489" spans="1:8" ht="31.5" outlineLevel="7" x14ac:dyDescent="0.2">
      <c r="A489" s="2" t="s">
        <v>355</v>
      </c>
      <c r="B489" s="2" t="s">
        <v>203</v>
      </c>
      <c r="C489" s="2" t="s">
        <v>362</v>
      </c>
      <c r="D489" s="2" t="s">
        <v>11</v>
      </c>
      <c r="E489" s="55" t="s">
        <v>12</v>
      </c>
      <c r="F489" s="19">
        <v>777</v>
      </c>
      <c r="G489" s="19">
        <v>670</v>
      </c>
      <c r="H489" s="19">
        <v>670</v>
      </c>
    </row>
    <row r="490" spans="1:8" ht="15.75" outlineLevel="7" x14ac:dyDescent="0.2">
      <c r="A490" s="1" t="s">
        <v>355</v>
      </c>
      <c r="B490" s="1" t="s">
        <v>566</v>
      </c>
      <c r="C490" s="2"/>
      <c r="D490" s="2"/>
      <c r="E490" s="53" t="s">
        <v>550</v>
      </c>
      <c r="F490" s="18">
        <f>F491</f>
        <v>21</v>
      </c>
      <c r="G490" s="18">
        <f t="shared" ref="G490:H490" si="222">G491</f>
        <v>0</v>
      </c>
      <c r="H490" s="18">
        <f t="shared" si="222"/>
        <v>0</v>
      </c>
    </row>
    <row r="491" spans="1:8" ht="31.5" outlineLevel="1" x14ac:dyDescent="0.2">
      <c r="A491" s="1" t="s">
        <v>355</v>
      </c>
      <c r="B491" s="1" t="s">
        <v>21</v>
      </c>
      <c r="C491" s="1"/>
      <c r="D491" s="1"/>
      <c r="E491" s="54" t="s">
        <v>22</v>
      </c>
      <c r="F491" s="18">
        <f t="shared" ref="F491:F494" si="223">F492</f>
        <v>21</v>
      </c>
      <c r="G491" s="18">
        <f t="shared" ref="G491:G494" si="224">G492</f>
        <v>0</v>
      </c>
      <c r="H491" s="18">
        <f t="shared" ref="H491:H494" si="225">H492</f>
        <v>0</v>
      </c>
    </row>
    <row r="492" spans="1:8" ht="31.5" outlineLevel="2" x14ac:dyDescent="0.2">
      <c r="A492" s="1" t="s">
        <v>355</v>
      </c>
      <c r="B492" s="1" t="s">
        <v>21</v>
      </c>
      <c r="C492" s="1" t="s">
        <v>52</v>
      </c>
      <c r="D492" s="1"/>
      <c r="E492" s="54" t="s">
        <v>53</v>
      </c>
      <c r="F492" s="18">
        <f t="shared" si="223"/>
        <v>21</v>
      </c>
      <c r="G492" s="18">
        <f t="shared" si="224"/>
        <v>0</v>
      </c>
      <c r="H492" s="18">
        <f t="shared" si="225"/>
        <v>0</v>
      </c>
    </row>
    <row r="493" spans="1:8" ht="31.5" outlineLevel="3" x14ac:dyDescent="0.2">
      <c r="A493" s="1" t="s">
        <v>355</v>
      </c>
      <c r="B493" s="1" t="s">
        <v>21</v>
      </c>
      <c r="C493" s="1" t="s">
        <v>98</v>
      </c>
      <c r="D493" s="1"/>
      <c r="E493" s="54" t="s">
        <v>99</v>
      </c>
      <c r="F493" s="18">
        <f t="shared" si="223"/>
        <v>21</v>
      </c>
      <c r="G493" s="18">
        <f t="shared" si="224"/>
        <v>0</v>
      </c>
      <c r="H493" s="18">
        <f t="shared" si="225"/>
        <v>0</v>
      </c>
    </row>
    <row r="494" spans="1:8" ht="47.25" outlineLevel="4" x14ac:dyDescent="0.2">
      <c r="A494" s="1" t="s">
        <v>355</v>
      </c>
      <c r="B494" s="1" t="s">
        <v>21</v>
      </c>
      <c r="C494" s="1" t="s">
        <v>100</v>
      </c>
      <c r="D494" s="1"/>
      <c r="E494" s="54" t="s">
        <v>101</v>
      </c>
      <c r="F494" s="18">
        <f t="shared" si="223"/>
        <v>21</v>
      </c>
      <c r="G494" s="18">
        <f t="shared" si="224"/>
        <v>0</v>
      </c>
      <c r="H494" s="18">
        <f t="shared" si="225"/>
        <v>0</v>
      </c>
    </row>
    <row r="495" spans="1:8" ht="15.75" outlineLevel="5" x14ac:dyDescent="0.2">
      <c r="A495" s="1" t="s">
        <v>355</v>
      </c>
      <c r="B495" s="1" t="s">
        <v>21</v>
      </c>
      <c r="C495" s="1" t="s">
        <v>102</v>
      </c>
      <c r="D495" s="1"/>
      <c r="E495" s="54" t="s">
        <v>103</v>
      </c>
      <c r="F495" s="18">
        <f>F496</f>
        <v>21</v>
      </c>
      <c r="G495" s="18">
        <f t="shared" ref="G495:H495" si="226">G496</f>
        <v>0</v>
      </c>
      <c r="H495" s="18">
        <f t="shared" si="226"/>
        <v>0</v>
      </c>
    </row>
    <row r="496" spans="1:8" ht="31.5" outlineLevel="7" x14ac:dyDescent="0.2">
      <c r="A496" s="2" t="s">
        <v>355</v>
      </c>
      <c r="B496" s="2" t="s">
        <v>21</v>
      </c>
      <c r="C496" s="2" t="s">
        <v>102</v>
      </c>
      <c r="D496" s="2" t="s">
        <v>11</v>
      </c>
      <c r="E496" s="55" t="s">
        <v>12</v>
      </c>
      <c r="F496" s="19">
        <v>21</v>
      </c>
      <c r="G496" s="19"/>
      <c r="H496" s="19"/>
    </row>
    <row r="497" spans="1:11" ht="15.75" outlineLevel="7" x14ac:dyDescent="0.2">
      <c r="A497" s="2"/>
      <c r="B497" s="2"/>
      <c r="C497" s="2"/>
      <c r="D497" s="2"/>
      <c r="E497" s="55"/>
      <c r="F497" s="19"/>
      <c r="G497" s="19"/>
      <c r="H497" s="19"/>
    </row>
    <row r="498" spans="1:11" ht="31.5" x14ac:dyDescent="0.2">
      <c r="A498" s="16" t="s">
        <v>364</v>
      </c>
      <c r="B498" s="16"/>
      <c r="C498" s="16"/>
      <c r="D498" s="16"/>
      <c r="E498" s="52" t="s">
        <v>365</v>
      </c>
      <c r="F498" s="17">
        <f>F499+F530+F537</f>
        <v>64368</v>
      </c>
      <c r="G498" s="17">
        <f t="shared" ref="G498:H498" si="227">G499+G530+G537</f>
        <v>27241.8</v>
      </c>
      <c r="H498" s="17">
        <f t="shared" si="227"/>
        <v>26251.1</v>
      </c>
      <c r="I498" s="38">
        <f>F498-F519</f>
        <v>35649</v>
      </c>
      <c r="J498" s="38">
        <f t="shared" ref="J498:K498" si="228">G498-G519</f>
        <v>27241.8</v>
      </c>
      <c r="K498" s="38">
        <f t="shared" si="228"/>
        <v>26251.1</v>
      </c>
    </row>
    <row r="499" spans="1:11" s="23" customFormat="1" ht="15.75" x14ac:dyDescent="0.2">
      <c r="A499" s="1" t="s">
        <v>364</v>
      </c>
      <c r="B499" s="1" t="s">
        <v>565</v>
      </c>
      <c r="C499" s="22"/>
      <c r="D499" s="22"/>
      <c r="E499" s="53" t="s">
        <v>549</v>
      </c>
      <c r="F499" s="20">
        <f>F500+F508</f>
        <v>63336</v>
      </c>
      <c r="G499" s="20">
        <f t="shared" ref="G499:H499" si="229">G500+G508</f>
        <v>26241.8</v>
      </c>
      <c r="H499" s="20">
        <f t="shared" si="229"/>
        <v>25251.1</v>
      </c>
    </row>
    <row r="500" spans="1:11" ht="47.25" outlineLevel="1" x14ac:dyDescent="0.2">
      <c r="A500" s="1" t="s">
        <v>364</v>
      </c>
      <c r="B500" s="1" t="s">
        <v>40</v>
      </c>
      <c r="C500" s="1"/>
      <c r="D500" s="1"/>
      <c r="E500" s="54" t="s">
        <v>41</v>
      </c>
      <c r="F500" s="18">
        <f t="shared" ref="F500:F503" si="230">F501</f>
        <v>21752.700000000004</v>
      </c>
      <c r="G500" s="18">
        <f t="shared" ref="G500:G503" si="231">G501</f>
        <v>19148</v>
      </c>
      <c r="H500" s="18">
        <f t="shared" ref="H500:H503" si="232">H501</f>
        <v>18157.3</v>
      </c>
    </row>
    <row r="501" spans="1:11" ht="31.5" outlineLevel="2" x14ac:dyDescent="0.2">
      <c r="A501" s="1" t="s">
        <v>364</v>
      </c>
      <c r="B501" s="1" t="s">
        <v>40</v>
      </c>
      <c r="C501" s="1" t="s">
        <v>158</v>
      </c>
      <c r="D501" s="1"/>
      <c r="E501" s="54" t="s">
        <v>159</v>
      </c>
      <c r="F501" s="18">
        <f t="shared" si="230"/>
        <v>21752.700000000004</v>
      </c>
      <c r="G501" s="18">
        <f t="shared" si="231"/>
        <v>19148</v>
      </c>
      <c r="H501" s="18">
        <f t="shared" si="232"/>
        <v>18157.3</v>
      </c>
    </row>
    <row r="502" spans="1:11" ht="31.5" outlineLevel="3" x14ac:dyDescent="0.2">
      <c r="A502" s="1" t="s">
        <v>364</v>
      </c>
      <c r="B502" s="1" t="s">
        <v>40</v>
      </c>
      <c r="C502" s="1" t="s">
        <v>366</v>
      </c>
      <c r="D502" s="1"/>
      <c r="E502" s="54" t="s">
        <v>367</v>
      </c>
      <c r="F502" s="18">
        <f t="shared" si="230"/>
        <v>21752.700000000004</v>
      </c>
      <c r="G502" s="18">
        <f t="shared" si="231"/>
        <v>19148</v>
      </c>
      <c r="H502" s="18">
        <f t="shared" si="232"/>
        <v>18157.3</v>
      </c>
    </row>
    <row r="503" spans="1:11" ht="31.5" outlineLevel="4" x14ac:dyDescent="0.2">
      <c r="A503" s="1" t="s">
        <v>364</v>
      </c>
      <c r="B503" s="1" t="s">
        <v>40</v>
      </c>
      <c r="C503" s="1" t="s">
        <v>368</v>
      </c>
      <c r="D503" s="1"/>
      <c r="E503" s="54" t="s">
        <v>57</v>
      </c>
      <c r="F503" s="18">
        <f t="shared" si="230"/>
        <v>21752.700000000004</v>
      </c>
      <c r="G503" s="18">
        <f t="shared" si="231"/>
        <v>19148</v>
      </c>
      <c r="H503" s="18">
        <f t="shared" si="232"/>
        <v>18157.3</v>
      </c>
    </row>
    <row r="504" spans="1:11" ht="15.75" outlineLevel="5" x14ac:dyDescent="0.2">
      <c r="A504" s="1" t="s">
        <v>364</v>
      </c>
      <c r="B504" s="1" t="s">
        <v>40</v>
      </c>
      <c r="C504" s="1" t="s">
        <v>369</v>
      </c>
      <c r="D504" s="1"/>
      <c r="E504" s="54" t="s">
        <v>59</v>
      </c>
      <c r="F504" s="18">
        <f>F505+F506+F507</f>
        <v>21752.700000000004</v>
      </c>
      <c r="G504" s="18">
        <f t="shared" ref="G504:H504" si="233">G505+G506+G507</f>
        <v>19148</v>
      </c>
      <c r="H504" s="18">
        <f t="shared" si="233"/>
        <v>18157.3</v>
      </c>
    </row>
    <row r="505" spans="1:11" ht="47.25" outlineLevel="7" x14ac:dyDescent="0.2">
      <c r="A505" s="2" t="s">
        <v>364</v>
      </c>
      <c r="B505" s="2" t="s">
        <v>40</v>
      </c>
      <c r="C505" s="2" t="s">
        <v>369</v>
      </c>
      <c r="D505" s="2" t="s">
        <v>8</v>
      </c>
      <c r="E505" s="61" t="s">
        <v>9</v>
      </c>
      <c r="F505" s="39">
        <v>21190.400000000001</v>
      </c>
      <c r="G505" s="19">
        <v>18642.900000000001</v>
      </c>
      <c r="H505" s="19">
        <v>17652.2</v>
      </c>
    </row>
    <row r="506" spans="1:11" ht="31.5" outlineLevel="7" x14ac:dyDescent="0.2">
      <c r="A506" s="2" t="s">
        <v>364</v>
      </c>
      <c r="B506" s="2" t="s">
        <v>40</v>
      </c>
      <c r="C506" s="2" t="s">
        <v>369</v>
      </c>
      <c r="D506" s="2" t="s">
        <v>11</v>
      </c>
      <c r="E506" s="61" t="s">
        <v>12</v>
      </c>
      <c r="F506" s="39">
        <v>561.9</v>
      </c>
      <c r="G506" s="19">
        <f>504.7+0.4</f>
        <v>505.09999999999997</v>
      </c>
      <c r="H506" s="19">
        <f>504.7+0.4</f>
        <v>505.09999999999997</v>
      </c>
    </row>
    <row r="507" spans="1:11" ht="15.75" outlineLevel="7" x14ac:dyDescent="0.2">
      <c r="A507" s="2" t="s">
        <v>364</v>
      </c>
      <c r="B507" s="2" t="s">
        <v>40</v>
      </c>
      <c r="C507" s="2" t="s">
        <v>369</v>
      </c>
      <c r="D507" s="2" t="s">
        <v>27</v>
      </c>
      <c r="E507" s="55" t="s">
        <v>28</v>
      </c>
      <c r="F507" s="19">
        <v>0.4</v>
      </c>
      <c r="G507" s="19"/>
      <c r="H507" s="19"/>
    </row>
    <row r="508" spans="1:11" ht="15.75" outlineLevel="1" x14ac:dyDescent="0.2">
      <c r="A508" s="1" t="s">
        <v>364</v>
      </c>
      <c r="B508" s="1" t="s">
        <v>15</v>
      </c>
      <c r="C508" s="1"/>
      <c r="D508" s="1"/>
      <c r="E508" s="54" t="s">
        <v>16</v>
      </c>
      <c r="F508" s="18">
        <f>F509+F525</f>
        <v>41583.299999999996</v>
      </c>
      <c r="G508" s="18">
        <f t="shared" ref="G508:H508" si="234">G509+G525</f>
        <v>7093.8</v>
      </c>
      <c r="H508" s="18">
        <f t="shared" si="234"/>
        <v>7093.8</v>
      </c>
    </row>
    <row r="509" spans="1:11" ht="31.5" outlineLevel="2" x14ac:dyDescent="0.2">
      <c r="A509" s="1" t="s">
        <v>364</v>
      </c>
      <c r="B509" s="1" t="s">
        <v>15</v>
      </c>
      <c r="C509" s="1" t="s">
        <v>158</v>
      </c>
      <c r="D509" s="1"/>
      <c r="E509" s="54" t="s">
        <v>159</v>
      </c>
      <c r="F509" s="18">
        <f>F510+F521</f>
        <v>41484.499999999993</v>
      </c>
      <c r="G509" s="18">
        <f t="shared" ref="G509:H509" si="235">G510+G521</f>
        <v>6995</v>
      </c>
      <c r="H509" s="18">
        <f t="shared" si="235"/>
        <v>6995</v>
      </c>
    </row>
    <row r="510" spans="1:11" ht="47.25" outlineLevel="3" x14ac:dyDescent="0.2">
      <c r="A510" s="1" t="s">
        <v>364</v>
      </c>
      <c r="B510" s="1" t="s">
        <v>15</v>
      </c>
      <c r="C510" s="1" t="s">
        <v>370</v>
      </c>
      <c r="D510" s="1"/>
      <c r="E510" s="54" t="s">
        <v>371</v>
      </c>
      <c r="F510" s="18">
        <f>F511+F514</f>
        <v>35274.299999999996</v>
      </c>
      <c r="G510" s="18">
        <f t="shared" ref="G510:H510" si="236">G511+G514</f>
        <v>1395</v>
      </c>
      <c r="H510" s="18">
        <f t="shared" si="236"/>
        <v>1395</v>
      </c>
    </row>
    <row r="511" spans="1:11" ht="31.5" outlineLevel="4" x14ac:dyDescent="0.2">
      <c r="A511" s="1" t="s">
        <v>364</v>
      </c>
      <c r="B511" s="1" t="s">
        <v>15</v>
      </c>
      <c r="C511" s="1" t="s">
        <v>372</v>
      </c>
      <c r="D511" s="1"/>
      <c r="E511" s="54" t="s">
        <v>373</v>
      </c>
      <c r="F511" s="18">
        <f t="shared" ref="F511:F512" si="237">F512</f>
        <v>917.2</v>
      </c>
      <c r="G511" s="18">
        <f t="shared" ref="G511:G512" si="238">G512</f>
        <v>825</v>
      </c>
      <c r="H511" s="18">
        <f t="shared" ref="H511:H512" si="239">H512</f>
        <v>825</v>
      </c>
    </row>
    <row r="512" spans="1:11" ht="15.75" outlineLevel="5" x14ac:dyDescent="0.2">
      <c r="A512" s="1" t="s">
        <v>364</v>
      </c>
      <c r="B512" s="1" t="s">
        <v>15</v>
      </c>
      <c r="C512" s="1" t="s">
        <v>374</v>
      </c>
      <c r="D512" s="1"/>
      <c r="E512" s="54" t="s">
        <v>375</v>
      </c>
      <c r="F512" s="18">
        <f t="shared" si="237"/>
        <v>917.2</v>
      </c>
      <c r="G512" s="18">
        <f t="shared" si="238"/>
        <v>825</v>
      </c>
      <c r="H512" s="18">
        <f t="shared" si="239"/>
        <v>825</v>
      </c>
    </row>
    <row r="513" spans="1:8" ht="31.5" outlineLevel="7" x14ac:dyDescent="0.2">
      <c r="A513" s="2" t="s">
        <v>364</v>
      </c>
      <c r="B513" s="2" t="s">
        <v>15</v>
      </c>
      <c r="C513" s="2" t="s">
        <v>374</v>
      </c>
      <c r="D513" s="2" t="s">
        <v>11</v>
      </c>
      <c r="E513" s="55" t="s">
        <v>12</v>
      </c>
      <c r="F513" s="19">
        <v>917.2</v>
      </c>
      <c r="G513" s="19">
        <v>825</v>
      </c>
      <c r="H513" s="19">
        <v>825</v>
      </c>
    </row>
    <row r="514" spans="1:8" ht="31.5" outlineLevel="4" x14ac:dyDescent="0.2">
      <c r="A514" s="1" t="s">
        <v>364</v>
      </c>
      <c r="B514" s="1" t="s">
        <v>15</v>
      </c>
      <c r="C514" s="1" t="s">
        <v>376</v>
      </c>
      <c r="D514" s="1"/>
      <c r="E514" s="54" t="s">
        <v>377</v>
      </c>
      <c r="F514" s="18">
        <f>F515+F517+F519</f>
        <v>34357.1</v>
      </c>
      <c r="G514" s="18">
        <f t="shared" ref="G514:H514" si="240">G515+G517+G519</f>
        <v>570</v>
      </c>
      <c r="H514" s="18">
        <f t="shared" si="240"/>
        <v>570</v>
      </c>
    </row>
    <row r="515" spans="1:8" ht="15.75" outlineLevel="5" x14ac:dyDescent="0.2">
      <c r="A515" s="1" t="s">
        <v>364</v>
      </c>
      <c r="B515" s="1" t="s">
        <v>15</v>
      </c>
      <c r="C515" s="1" t="s">
        <v>378</v>
      </c>
      <c r="D515" s="1"/>
      <c r="E515" s="54" t="s">
        <v>379</v>
      </c>
      <c r="F515" s="18">
        <f>F516</f>
        <v>570</v>
      </c>
      <c r="G515" s="18">
        <f t="shared" ref="G515" si="241">G516</f>
        <v>570</v>
      </c>
      <c r="H515" s="18">
        <f t="shared" ref="H515" si="242">H516</f>
        <v>570</v>
      </c>
    </row>
    <row r="516" spans="1:8" ht="31.5" outlineLevel="7" x14ac:dyDescent="0.2">
      <c r="A516" s="2" t="s">
        <v>364</v>
      </c>
      <c r="B516" s="2" t="s">
        <v>15</v>
      </c>
      <c r="C516" s="2" t="s">
        <v>378</v>
      </c>
      <c r="D516" s="2" t="s">
        <v>11</v>
      </c>
      <c r="E516" s="55" t="s">
        <v>12</v>
      </c>
      <c r="F516" s="19">
        <v>570</v>
      </c>
      <c r="G516" s="19">
        <v>570</v>
      </c>
      <c r="H516" s="19">
        <v>570</v>
      </c>
    </row>
    <row r="517" spans="1:8" s="35" customFormat="1" ht="31.5" outlineLevel="5" x14ac:dyDescent="0.2">
      <c r="A517" s="33" t="s">
        <v>364</v>
      </c>
      <c r="B517" s="33" t="s">
        <v>15</v>
      </c>
      <c r="C517" s="33" t="s">
        <v>380</v>
      </c>
      <c r="D517" s="33"/>
      <c r="E517" s="63" t="s">
        <v>563</v>
      </c>
      <c r="F517" s="34">
        <f>F518</f>
        <v>5068.1000000000004</v>
      </c>
      <c r="G517" s="34">
        <f t="shared" ref="G517:G519" si="243">G518</f>
        <v>0</v>
      </c>
      <c r="H517" s="34">
        <f t="shared" ref="H517:H519" si="244">H518</f>
        <v>0</v>
      </c>
    </row>
    <row r="518" spans="1:8" s="35" customFormat="1" ht="31.5" outlineLevel="7" x14ac:dyDescent="0.2">
      <c r="A518" s="36" t="s">
        <v>364</v>
      </c>
      <c r="B518" s="36" t="s">
        <v>15</v>
      </c>
      <c r="C518" s="36" t="s">
        <v>380</v>
      </c>
      <c r="D518" s="36" t="s">
        <v>11</v>
      </c>
      <c r="E518" s="64" t="s">
        <v>12</v>
      </c>
      <c r="F518" s="37">
        <v>5068.1000000000004</v>
      </c>
      <c r="G518" s="37"/>
      <c r="H518" s="37"/>
    </row>
    <row r="519" spans="1:8" s="27" customFormat="1" ht="31.5" outlineLevel="5" x14ac:dyDescent="0.2">
      <c r="A519" s="25" t="s">
        <v>364</v>
      </c>
      <c r="B519" s="25" t="s">
        <v>15</v>
      </c>
      <c r="C519" s="25" t="s">
        <v>380</v>
      </c>
      <c r="D519" s="25"/>
      <c r="E519" s="56" t="s">
        <v>596</v>
      </c>
      <c r="F519" s="26">
        <f>F520</f>
        <v>28719</v>
      </c>
      <c r="G519" s="26">
        <f t="shared" si="243"/>
        <v>0</v>
      </c>
      <c r="H519" s="26">
        <f t="shared" si="244"/>
        <v>0</v>
      </c>
    </row>
    <row r="520" spans="1:8" s="27" customFormat="1" ht="31.5" outlineLevel="7" x14ac:dyDescent="0.2">
      <c r="A520" s="28" t="s">
        <v>364</v>
      </c>
      <c r="B520" s="28" t="s">
        <v>15</v>
      </c>
      <c r="C520" s="28" t="s">
        <v>380</v>
      </c>
      <c r="D520" s="28" t="s">
        <v>11</v>
      </c>
      <c r="E520" s="57" t="s">
        <v>12</v>
      </c>
      <c r="F520" s="29">
        <v>28719</v>
      </c>
      <c r="G520" s="29"/>
      <c r="H520" s="29"/>
    </row>
    <row r="521" spans="1:8" ht="31.5" outlineLevel="3" x14ac:dyDescent="0.2">
      <c r="A521" s="1" t="s">
        <v>364</v>
      </c>
      <c r="B521" s="1" t="s">
        <v>15</v>
      </c>
      <c r="C521" s="1" t="s">
        <v>366</v>
      </c>
      <c r="D521" s="1"/>
      <c r="E521" s="54" t="s">
        <v>367</v>
      </c>
      <c r="F521" s="18">
        <f t="shared" ref="F521:F523" si="245">F522</f>
        <v>6210.2</v>
      </c>
      <c r="G521" s="18">
        <f t="shared" ref="G521:G523" si="246">G522</f>
        <v>5600</v>
      </c>
      <c r="H521" s="18">
        <f t="shared" ref="H521:H523" si="247">H522</f>
        <v>5600</v>
      </c>
    </row>
    <row r="522" spans="1:8" ht="31.5" outlineLevel="4" x14ac:dyDescent="0.2">
      <c r="A522" s="1" t="s">
        <v>364</v>
      </c>
      <c r="B522" s="1" t="s">
        <v>15</v>
      </c>
      <c r="C522" s="1" t="s">
        <v>368</v>
      </c>
      <c r="D522" s="1"/>
      <c r="E522" s="54" t="s">
        <v>57</v>
      </c>
      <c r="F522" s="18">
        <f t="shared" si="245"/>
        <v>6210.2</v>
      </c>
      <c r="G522" s="18">
        <f t="shared" si="246"/>
        <v>5600</v>
      </c>
      <c r="H522" s="18">
        <f t="shared" si="247"/>
        <v>5600</v>
      </c>
    </row>
    <row r="523" spans="1:8" ht="15.75" outlineLevel="5" x14ac:dyDescent="0.2">
      <c r="A523" s="1" t="s">
        <v>364</v>
      </c>
      <c r="B523" s="1" t="s">
        <v>15</v>
      </c>
      <c r="C523" s="1" t="s">
        <v>381</v>
      </c>
      <c r="D523" s="1"/>
      <c r="E523" s="54" t="s">
        <v>382</v>
      </c>
      <c r="F523" s="18">
        <f t="shared" si="245"/>
        <v>6210.2</v>
      </c>
      <c r="G523" s="18">
        <f t="shared" si="246"/>
        <v>5600</v>
      </c>
      <c r="H523" s="18">
        <f t="shared" si="247"/>
        <v>5600</v>
      </c>
    </row>
    <row r="524" spans="1:8" ht="31.5" outlineLevel="7" x14ac:dyDescent="0.2">
      <c r="A524" s="2" t="s">
        <v>364</v>
      </c>
      <c r="B524" s="2" t="s">
        <v>15</v>
      </c>
      <c r="C524" s="2" t="s">
        <v>381</v>
      </c>
      <c r="D524" s="2" t="s">
        <v>11</v>
      </c>
      <c r="E524" s="55" t="s">
        <v>12</v>
      </c>
      <c r="F524" s="19">
        <v>6210.2</v>
      </c>
      <c r="G524" s="19">
        <v>5600</v>
      </c>
      <c r="H524" s="19">
        <v>5600</v>
      </c>
    </row>
    <row r="525" spans="1:8" s="23" customFormat="1" ht="31.5" outlineLevel="7" x14ac:dyDescent="0.2">
      <c r="A525" s="1" t="s">
        <v>364</v>
      </c>
      <c r="B525" s="1" t="s">
        <v>15</v>
      </c>
      <c r="C525" s="1" t="s">
        <v>52</v>
      </c>
      <c r="D525" s="1"/>
      <c r="E525" s="54" t="s">
        <v>53</v>
      </c>
      <c r="F525" s="18">
        <f t="shared" ref="F525:H528" si="248">F526</f>
        <v>98.8</v>
      </c>
      <c r="G525" s="18">
        <f t="shared" si="248"/>
        <v>98.8</v>
      </c>
      <c r="H525" s="18">
        <f t="shared" si="248"/>
        <v>98.8</v>
      </c>
    </row>
    <row r="526" spans="1:8" s="23" customFormat="1" ht="31.5" outlineLevel="7" x14ac:dyDescent="0.2">
      <c r="A526" s="1" t="s">
        <v>364</v>
      </c>
      <c r="B526" s="1" t="s">
        <v>15</v>
      </c>
      <c r="C526" s="1" t="s">
        <v>98</v>
      </c>
      <c r="D526" s="1"/>
      <c r="E526" s="54" t="s">
        <v>99</v>
      </c>
      <c r="F526" s="18">
        <f t="shared" si="248"/>
        <v>98.8</v>
      </c>
      <c r="G526" s="18">
        <f t="shared" si="248"/>
        <v>98.8</v>
      </c>
      <c r="H526" s="18">
        <f t="shared" si="248"/>
        <v>98.8</v>
      </c>
    </row>
    <row r="527" spans="1:8" s="23" customFormat="1" ht="47.25" outlineLevel="7" x14ac:dyDescent="0.2">
      <c r="A527" s="1" t="s">
        <v>364</v>
      </c>
      <c r="B527" s="1" t="s">
        <v>15</v>
      </c>
      <c r="C527" s="1" t="s">
        <v>100</v>
      </c>
      <c r="D527" s="1"/>
      <c r="E527" s="54" t="s">
        <v>101</v>
      </c>
      <c r="F527" s="18">
        <f t="shared" si="248"/>
        <v>98.8</v>
      </c>
      <c r="G527" s="18">
        <f t="shared" si="248"/>
        <v>98.8</v>
      </c>
      <c r="H527" s="18">
        <f t="shared" si="248"/>
        <v>98.8</v>
      </c>
    </row>
    <row r="528" spans="1:8" s="23" customFormat="1" ht="15.75" outlineLevel="7" x14ac:dyDescent="0.2">
      <c r="A528" s="1" t="s">
        <v>364</v>
      </c>
      <c r="B528" s="1" t="s">
        <v>15</v>
      </c>
      <c r="C528" s="1" t="s">
        <v>102</v>
      </c>
      <c r="D528" s="1"/>
      <c r="E528" s="54" t="s">
        <v>103</v>
      </c>
      <c r="F528" s="18">
        <f>F529</f>
        <v>98.8</v>
      </c>
      <c r="G528" s="18">
        <f t="shared" si="248"/>
        <v>98.8</v>
      </c>
      <c r="H528" s="18">
        <f t="shared" si="248"/>
        <v>98.8</v>
      </c>
    </row>
    <row r="529" spans="1:9" s="23" customFormat="1" ht="31.5" outlineLevel="7" x14ac:dyDescent="0.2">
      <c r="A529" s="2" t="s">
        <v>364</v>
      </c>
      <c r="B529" s="2" t="s">
        <v>15</v>
      </c>
      <c r="C529" s="2" t="s">
        <v>102</v>
      </c>
      <c r="D529" s="2" t="s">
        <v>11</v>
      </c>
      <c r="E529" s="55" t="s">
        <v>12</v>
      </c>
      <c r="F529" s="19">
        <v>98.8</v>
      </c>
      <c r="G529" s="19">
        <v>98.8</v>
      </c>
      <c r="H529" s="19">
        <v>98.8</v>
      </c>
    </row>
    <row r="530" spans="1:9" s="23" customFormat="1" ht="15.75" outlineLevel="7" x14ac:dyDescent="0.2">
      <c r="A530" s="1" t="s">
        <v>364</v>
      </c>
      <c r="B530" s="1" t="s">
        <v>566</v>
      </c>
      <c r="C530" s="2"/>
      <c r="D530" s="2"/>
      <c r="E530" s="53" t="s">
        <v>550</v>
      </c>
      <c r="F530" s="18">
        <f>F531</f>
        <v>32</v>
      </c>
      <c r="G530" s="18">
        <f t="shared" ref="G530:H535" si="249">G531</f>
        <v>0</v>
      </c>
      <c r="H530" s="18">
        <f t="shared" si="249"/>
        <v>0</v>
      </c>
    </row>
    <row r="531" spans="1:9" s="23" customFormat="1" ht="31.5" outlineLevel="7" x14ac:dyDescent="0.2">
      <c r="A531" s="1" t="s">
        <v>364</v>
      </c>
      <c r="B531" s="1" t="s">
        <v>21</v>
      </c>
      <c r="C531" s="1"/>
      <c r="D531" s="1"/>
      <c r="E531" s="54" t="s">
        <v>22</v>
      </c>
      <c r="F531" s="18">
        <f t="shared" ref="F531:F534" si="250">F532</f>
        <v>32</v>
      </c>
      <c r="G531" s="18">
        <f t="shared" si="249"/>
        <v>0</v>
      </c>
      <c r="H531" s="18">
        <f t="shared" si="249"/>
        <v>0</v>
      </c>
    </row>
    <row r="532" spans="1:9" s="23" customFormat="1" ht="31.5" outlineLevel="7" x14ac:dyDescent="0.2">
      <c r="A532" s="1" t="s">
        <v>364</v>
      </c>
      <c r="B532" s="1" t="s">
        <v>21</v>
      </c>
      <c r="C532" s="1" t="s">
        <v>52</v>
      </c>
      <c r="D532" s="1"/>
      <c r="E532" s="54" t="s">
        <v>53</v>
      </c>
      <c r="F532" s="18">
        <f t="shared" si="250"/>
        <v>32</v>
      </c>
      <c r="G532" s="18">
        <f t="shared" si="249"/>
        <v>0</v>
      </c>
      <c r="H532" s="18">
        <f t="shared" si="249"/>
        <v>0</v>
      </c>
    </row>
    <row r="533" spans="1:9" s="23" customFormat="1" ht="31.5" outlineLevel="7" x14ac:dyDescent="0.2">
      <c r="A533" s="1" t="s">
        <v>364</v>
      </c>
      <c r="B533" s="1" t="s">
        <v>21</v>
      </c>
      <c r="C533" s="1" t="s">
        <v>98</v>
      </c>
      <c r="D533" s="1"/>
      <c r="E533" s="54" t="s">
        <v>99</v>
      </c>
      <c r="F533" s="18">
        <f t="shared" si="250"/>
        <v>32</v>
      </c>
      <c r="G533" s="18">
        <f t="shared" si="249"/>
        <v>0</v>
      </c>
      <c r="H533" s="18">
        <f t="shared" si="249"/>
        <v>0</v>
      </c>
    </row>
    <row r="534" spans="1:9" s="23" customFormat="1" ht="47.25" outlineLevel="7" x14ac:dyDescent="0.2">
      <c r="A534" s="1" t="s">
        <v>364</v>
      </c>
      <c r="B534" s="1" t="s">
        <v>21</v>
      </c>
      <c r="C534" s="1" t="s">
        <v>100</v>
      </c>
      <c r="D534" s="1"/>
      <c r="E534" s="54" t="s">
        <v>101</v>
      </c>
      <c r="F534" s="18">
        <f t="shared" si="250"/>
        <v>32</v>
      </c>
      <c r="G534" s="18">
        <f t="shared" si="249"/>
        <v>0</v>
      </c>
      <c r="H534" s="18">
        <f t="shared" si="249"/>
        <v>0</v>
      </c>
    </row>
    <row r="535" spans="1:9" s="23" customFormat="1" ht="15.75" outlineLevel="7" x14ac:dyDescent="0.2">
      <c r="A535" s="1" t="s">
        <v>364</v>
      </c>
      <c r="B535" s="1" t="s">
        <v>21</v>
      </c>
      <c r="C535" s="1" t="s">
        <v>102</v>
      </c>
      <c r="D535" s="1"/>
      <c r="E535" s="54" t="s">
        <v>103</v>
      </c>
      <c r="F535" s="18">
        <f>F536</f>
        <v>32</v>
      </c>
      <c r="G535" s="18">
        <f t="shared" si="249"/>
        <v>0</v>
      </c>
      <c r="H535" s="18">
        <f t="shared" si="249"/>
        <v>0</v>
      </c>
    </row>
    <row r="536" spans="1:9" s="23" customFormat="1" ht="31.5" outlineLevel="7" x14ac:dyDescent="0.2">
      <c r="A536" s="2" t="s">
        <v>364</v>
      </c>
      <c r="B536" s="2" t="s">
        <v>21</v>
      </c>
      <c r="C536" s="2" t="s">
        <v>102</v>
      </c>
      <c r="D536" s="2" t="s">
        <v>11</v>
      </c>
      <c r="E536" s="55" t="s">
        <v>12</v>
      </c>
      <c r="F536" s="19">
        <v>32</v>
      </c>
      <c r="G536" s="19"/>
      <c r="H536" s="19"/>
    </row>
    <row r="537" spans="1:9" s="23" customFormat="1" ht="15.75" outlineLevel="7" x14ac:dyDescent="0.2">
      <c r="A537" s="1" t="s">
        <v>364</v>
      </c>
      <c r="B537" s="1" t="s">
        <v>576</v>
      </c>
      <c r="C537" s="2"/>
      <c r="D537" s="2"/>
      <c r="E537" s="53" t="s">
        <v>560</v>
      </c>
      <c r="F537" s="18">
        <f>F538</f>
        <v>1000</v>
      </c>
      <c r="G537" s="18">
        <f t="shared" ref="G537:H538" si="251">G538</f>
        <v>1000</v>
      </c>
      <c r="H537" s="18">
        <f t="shared" si="251"/>
        <v>1000</v>
      </c>
    </row>
    <row r="538" spans="1:9" s="23" customFormat="1" ht="15.75" outlineLevel="7" x14ac:dyDescent="0.2">
      <c r="A538" s="1" t="s">
        <v>364</v>
      </c>
      <c r="B538" s="1" t="s">
        <v>310</v>
      </c>
      <c r="C538" s="1"/>
      <c r="D538" s="1"/>
      <c r="E538" s="54" t="s">
        <v>311</v>
      </c>
      <c r="F538" s="18">
        <f>F539</f>
        <v>1000</v>
      </c>
      <c r="G538" s="18">
        <f t="shared" si="251"/>
        <v>1000</v>
      </c>
      <c r="H538" s="18">
        <f t="shared" si="251"/>
        <v>1000</v>
      </c>
    </row>
    <row r="539" spans="1:9" ht="31.5" outlineLevel="2" x14ac:dyDescent="0.2">
      <c r="A539" s="1" t="s">
        <v>364</v>
      </c>
      <c r="B539" s="1" t="s">
        <v>310</v>
      </c>
      <c r="C539" s="1" t="s">
        <v>42</v>
      </c>
      <c r="D539" s="1"/>
      <c r="E539" s="54" t="s">
        <v>43</v>
      </c>
      <c r="F539" s="18">
        <f t="shared" ref="F539:H542" si="252">F540</f>
        <v>1000</v>
      </c>
      <c r="G539" s="18">
        <f t="shared" si="252"/>
        <v>1000</v>
      </c>
      <c r="H539" s="18">
        <f t="shared" si="252"/>
        <v>1000</v>
      </c>
      <c r="I539" s="24"/>
    </row>
    <row r="540" spans="1:9" ht="47.25" outlineLevel="3" x14ac:dyDescent="0.2">
      <c r="A540" s="1" t="s">
        <v>364</v>
      </c>
      <c r="B540" s="1" t="s">
        <v>310</v>
      </c>
      <c r="C540" s="1" t="s">
        <v>44</v>
      </c>
      <c r="D540" s="1"/>
      <c r="E540" s="54" t="s">
        <v>45</v>
      </c>
      <c r="F540" s="18">
        <f t="shared" si="252"/>
        <v>1000</v>
      </c>
      <c r="G540" s="18">
        <f t="shared" si="252"/>
        <v>1000</v>
      </c>
      <c r="H540" s="18">
        <f t="shared" si="252"/>
        <v>1000</v>
      </c>
    </row>
    <row r="541" spans="1:9" ht="31.5" outlineLevel="4" x14ac:dyDescent="0.2">
      <c r="A541" s="1" t="s">
        <v>364</v>
      </c>
      <c r="B541" s="1" t="s">
        <v>310</v>
      </c>
      <c r="C541" s="1" t="s">
        <v>334</v>
      </c>
      <c r="D541" s="1"/>
      <c r="E541" s="54" t="s">
        <v>335</v>
      </c>
      <c r="F541" s="18">
        <f t="shared" si="252"/>
        <v>1000</v>
      </c>
      <c r="G541" s="18">
        <f t="shared" si="252"/>
        <v>1000</v>
      </c>
      <c r="H541" s="18">
        <f t="shared" si="252"/>
        <v>1000</v>
      </c>
    </row>
    <row r="542" spans="1:9" ht="51" customHeight="1" outlineLevel="5" x14ac:dyDescent="0.2">
      <c r="A542" s="1" t="s">
        <v>364</v>
      </c>
      <c r="B542" s="1" t="s">
        <v>310</v>
      </c>
      <c r="C542" s="22" t="s">
        <v>821</v>
      </c>
      <c r="D542" s="22"/>
      <c r="E542" s="79" t="s">
        <v>822</v>
      </c>
      <c r="F542" s="18">
        <f t="shared" si="252"/>
        <v>1000</v>
      </c>
      <c r="G542" s="18">
        <f t="shared" si="252"/>
        <v>1000</v>
      </c>
      <c r="H542" s="18">
        <f t="shared" si="252"/>
        <v>1000</v>
      </c>
      <c r="I542" s="83"/>
    </row>
    <row r="543" spans="1:9" ht="15.75" outlineLevel="7" x14ac:dyDescent="0.2">
      <c r="A543" s="2" t="s">
        <v>364</v>
      </c>
      <c r="B543" s="2" t="s">
        <v>310</v>
      </c>
      <c r="C543" s="45" t="s">
        <v>821</v>
      </c>
      <c r="D543" s="45" t="s">
        <v>33</v>
      </c>
      <c r="E543" s="61" t="s">
        <v>34</v>
      </c>
      <c r="F543" s="19">
        <v>1000</v>
      </c>
      <c r="G543" s="19">
        <v>1000</v>
      </c>
      <c r="H543" s="19">
        <v>1000</v>
      </c>
    </row>
    <row r="544" spans="1:9" ht="15.75" outlineLevel="7" x14ac:dyDescent="0.2">
      <c r="A544" s="2"/>
      <c r="B544" s="2"/>
      <c r="C544" s="2"/>
      <c r="D544" s="2"/>
      <c r="E544" s="55"/>
      <c r="F544" s="19"/>
      <c r="G544" s="19"/>
      <c r="H544" s="19"/>
    </row>
    <row r="545" spans="1:11" ht="31.5" x14ac:dyDescent="0.2">
      <c r="A545" s="16" t="s">
        <v>383</v>
      </c>
      <c r="B545" s="16"/>
      <c r="C545" s="16"/>
      <c r="D545" s="16"/>
      <c r="E545" s="52" t="s">
        <v>384</v>
      </c>
      <c r="F545" s="17">
        <f>F546+F553+F655</f>
        <v>1611932.16</v>
      </c>
      <c r="G545" s="17">
        <f t="shared" ref="G545:H545" si="253">G546+G553+G655</f>
        <v>1579169.0099999998</v>
      </c>
      <c r="H545" s="17">
        <f t="shared" si="253"/>
        <v>1583798.8500000003</v>
      </c>
      <c r="I545" s="38">
        <f>F545-F562-F564-F576-F589-F591-F593-F597-F617-F644-F660-F663-F670-F676</f>
        <v>367630.85999999993</v>
      </c>
      <c r="J545" s="38">
        <f t="shared" ref="J545:K545" si="254">G545-G562-G564-G576-G589-G591-G593-G597-G617-G644-G660-G663-G670-G676</f>
        <v>341885.80999999988</v>
      </c>
      <c r="K545" s="38">
        <f t="shared" si="254"/>
        <v>342099.75000000029</v>
      </c>
    </row>
    <row r="546" spans="1:11" s="23" customFormat="1" ht="15.75" x14ac:dyDescent="0.2">
      <c r="A546" s="1" t="s">
        <v>383</v>
      </c>
      <c r="B546" s="1" t="s">
        <v>565</v>
      </c>
      <c r="C546" s="22"/>
      <c r="D546" s="22"/>
      <c r="E546" s="53" t="s">
        <v>549</v>
      </c>
      <c r="F546" s="20">
        <f>F547</f>
        <v>35.4</v>
      </c>
      <c r="G546" s="20">
        <f t="shared" ref="G546:H546" si="255">G547</f>
        <v>35.4</v>
      </c>
      <c r="H546" s="20">
        <f t="shared" si="255"/>
        <v>35.4</v>
      </c>
    </row>
    <row r="547" spans="1:11" ht="15.75" outlineLevel="1" x14ac:dyDescent="0.2">
      <c r="A547" s="1" t="s">
        <v>383</v>
      </c>
      <c r="B547" s="1" t="s">
        <v>15</v>
      </c>
      <c r="C547" s="1"/>
      <c r="D547" s="1"/>
      <c r="E547" s="54" t="s">
        <v>16</v>
      </c>
      <c r="F547" s="18">
        <f t="shared" ref="F547:F549" si="256">F548</f>
        <v>35.4</v>
      </c>
      <c r="G547" s="18">
        <f t="shared" ref="G547:G549" si="257">G548</f>
        <v>35.4</v>
      </c>
      <c r="H547" s="18">
        <f t="shared" ref="H547:H549" si="258">H548</f>
        <v>35.4</v>
      </c>
    </row>
    <row r="548" spans="1:11" ht="31.5" outlineLevel="2" x14ac:dyDescent="0.2">
      <c r="A548" s="1" t="s">
        <v>383</v>
      </c>
      <c r="B548" s="1" t="s">
        <v>15</v>
      </c>
      <c r="C548" s="1" t="s">
        <v>52</v>
      </c>
      <c r="D548" s="1"/>
      <c r="E548" s="54" t="s">
        <v>53</v>
      </c>
      <c r="F548" s="18">
        <f t="shared" si="256"/>
        <v>35.4</v>
      </c>
      <c r="G548" s="18">
        <f t="shared" si="257"/>
        <v>35.4</v>
      </c>
      <c r="H548" s="18">
        <f t="shared" si="258"/>
        <v>35.4</v>
      </c>
    </row>
    <row r="549" spans="1:11" ht="31.5" outlineLevel="3" x14ac:dyDescent="0.2">
      <c r="A549" s="1" t="s">
        <v>383</v>
      </c>
      <c r="B549" s="1" t="s">
        <v>15</v>
      </c>
      <c r="C549" s="1" t="s">
        <v>98</v>
      </c>
      <c r="D549" s="1"/>
      <c r="E549" s="54" t="s">
        <v>99</v>
      </c>
      <c r="F549" s="18">
        <f t="shared" si="256"/>
        <v>35.4</v>
      </c>
      <c r="G549" s="18">
        <f t="shared" si="257"/>
        <v>35.4</v>
      </c>
      <c r="H549" s="18">
        <f t="shared" si="258"/>
        <v>35.4</v>
      </c>
    </row>
    <row r="550" spans="1:11" ht="47.25" outlineLevel="4" x14ac:dyDescent="0.2">
      <c r="A550" s="1" t="s">
        <v>383</v>
      </c>
      <c r="B550" s="1" t="s">
        <v>15</v>
      </c>
      <c r="C550" s="1" t="s">
        <v>100</v>
      </c>
      <c r="D550" s="1"/>
      <c r="E550" s="54" t="s">
        <v>101</v>
      </c>
      <c r="F550" s="18">
        <f>F551</f>
        <v>35.4</v>
      </c>
      <c r="G550" s="18">
        <f t="shared" ref="G550:H551" si="259">G551</f>
        <v>35.4</v>
      </c>
      <c r="H550" s="18">
        <f t="shared" si="259"/>
        <v>35.4</v>
      </c>
    </row>
    <row r="551" spans="1:11" ht="15.75" outlineLevel="5" x14ac:dyDescent="0.2">
      <c r="A551" s="1" t="s">
        <v>383</v>
      </c>
      <c r="B551" s="1" t="s">
        <v>15</v>
      </c>
      <c r="C551" s="1" t="s">
        <v>102</v>
      </c>
      <c r="D551" s="1"/>
      <c r="E551" s="54" t="s">
        <v>103</v>
      </c>
      <c r="F551" s="18">
        <f>F552</f>
        <v>35.4</v>
      </c>
      <c r="G551" s="18">
        <f t="shared" si="259"/>
        <v>35.4</v>
      </c>
      <c r="H551" s="18">
        <f t="shared" si="259"/>
        <v>35.4</v>
      </c>
    </row>
    <row r="552" spans="1:11" ht="31.5" outlineLevel="7" x14ac:dyDescent="0.2">
      <c r="A552" s="2" t="s">
        <v>383</v>
      </c>
      <c r="B552" s="2" t="s">
        <v>15</v>
      </c>
      <c r="C552" s="2" t="s">
        <v>102</v>
      </c>
      <c r="D552" s="2" t="s">
        <v>11</v>
      </c>
      <c r="E552" s="55" t="s">
        <v>12</v>
      </c>
      <c r="F552" s="19">
        <v>35.4</v>
      </c>
      <c r="G552" s="19">
        <v>35.4</v>
      </c>
      <c r="H552" s="19">
        <v>35.4</v>
      </c>
    </row>
    <row r="553" spans="1:11" ht="15.75" outlineLevel="7" x14ac:dyDescent="0.2">
      <c r="A553" s="1" t="s">
        <v>383</v>
      </c>
      <c r="B553" s="1" t="s">
        <v>566</v>
      </c>
      <c r="C553" s="2"/>
      <c r="D553" s="2"/>
      <c r="E553" s="53" t="s">
        <v>550</v>
      </c>
      <c r="F553" s="18">
        <f>F554+F580+F599+F605+F611+F622</f>
        <v>1583524.36</v>
      </c>
      <c r="G553" s="18">
        <f>G554+G580+G599+G605+G611+G622</f>
        <v>1549796.91</v>
      </c>
      <c r="H553" s="18">
        <f>H554+H580+H599+H605+H611+H622</f>
        <v>1554791.7500000005</v>
      </c>
    </row>
    <row r="554" spans="1:11" ht="15.75" outlineLevel="1" x14ac:dyDescent="0.2">
      <c r="A554" s="1" t="s">
        <v>383</v>
      </c>
      <c r="B554" s="1" t="s">
        <v>385</v>
      </c>
      <c r="C554" s="1"/>
      <c r="D554" s="1"/>
      <c r="E554" s="54" t="s">
        <v>386</v>
      </c>
      <c r="F554" s="18">
        <f>F555</f>
        <v>649228.9</v>
      </c>
      <c r="G554" s="18">
        <f t="shared" ref="G554:H554" si="260">G555</f>
        <v>623577</v>
      </c>
      <c r="H554" s="18">
        <f t="shared" si="260"/>
        <v>620732.10000000009</v>
      </c>
    </row>
    <row r="555" spans="1:11" ht="31.5" outlineLevel="2" x14ac:dyDescent="0.2">
      <c r="A555" s="1" t="s">
        <v>383</v>
      </c>
      <c r="B555" s="1" t="s">
        <v>385</v>
      </c>
      <c r="C555" s="1" t="s">
        <v>291</v>
      </c>
      <c r="D555" s="1"/>
      <c r="E555" s="54" t="s">
        <v>292</v>
      </c>
      <c r="F555" s="18">
        <f>F556+F569</f>
        <v>649228.9</v>
      </c>
      <c r="G555" s="18">
        <f>G556+G569</f>
        <v>623577</v>
      </c>
      <c r="H555" s="18">
        <f>H556+H569</f>
        <v>620732.10000000009</v>
      </c>
    </row>
    <row r="556" spans="1:11" ht="31.5" outlineLevel="3" x14ac:dyDescent="0.2">
      <c r="A556" s="1" t="s">
        <v>383</v>
      </c>
      <c r="B556" s="1" t="s">
        <v>385</v>
      </c>
      <c r="C556" s="1" t="s">
        <v>293</v>
      </c>
      <c r="D556" s="1"/>
      <c r="E556" s="54" t="s">
        <v>294</v>
      </c>
      <c r="F556" s="18">
        <f>F557+F566</f>
        <v>17495.3</v>
      </c>
      <c r="G556" s="18">
        <f>G557+G566</f>
        <v>10550</v>
      </c>
      <c r="H556" s="18">
        <f>H557+H566</f>
        <v>11222.5</v>
      </c>
    </row>
    <row r="557" spans="1:11" ht="47.25" outlineLevel="4" x14ac:dyDescent="0.2">
      <c r="A557" s="1" t="s">
        <v>383</v>
      </c>
      <c r="B557" s="1" t="s">
        <v>385</v>
      </c>
      <c r="C557" s="1" t="s">
        <v>295</v>
      </c>
      <c r="D557" s="1"/>
      <c r="E557" s="54" t="s">
        <v>296</v>
      </c>
      <c r="F557" s="18">
        <f>F558+F562+F564+F560</f>
        <v>17095.3</v>
      </c>
      <c r="G557" s="18">
        <f t="shared" ref="G557:H557" si="261">G558+G562+G564+G560</f>
        <v>10550</v>
      </c>
      <c r="H557" s="18">
        <f t="shared" si="261"/>
        <v>11222.5</v>
      </c>
    </row>
    <row r="558" spans="1:11" ht="15.75" outlineLevel="5" x14ac:dyDescent="0.2">
      <c r="A558" s="1" t="s">
        <v>383</v>
      </c>
      <c r="B558" s="1" t="s">
        <v>385</v>
      </c>
      <c r="C558" s="1" t="s">
        <v>387</v>
      </c>
      <c r="D558" s="1"/>
      <c r="E558" s="54" t="s">
        <v>388</v>
      </c>
      <c r="F558" s="18">
        <f>F559</f>
        <v>10172.5</v>
      </c>
      <c r="G558" s="18">
        <f t="shared" ref="G558:H560" si="262">G559</f>
        <v>9150</v>
      </c>
      <c r="H558" s="18">
        <f t="shared" si="262"/>
        <v>10172.5</v>
      </c>
    </row>
    <row r="559" spans="1:11" ht="15.75" outlineLevel="7" x14ac:dyDescent="0.2">
      <c r="A559" s="2" t="s">
        <v>383</v>
      </c>
      <c r="B559" s="2" t="s">
        <v>385</v>
      </c>
      <c r="C559" s="2" t="s">
        <v>387</v>
      </c>
      <c r="D559" s="2" t="s">
        <v>27</v>
      </c>
      <c r="E559" s="55" t="s">
        <v>28</v>
      </c>
      <c r="F559" s="19">
        <v>10172.5</v>
      </c>
      <c r="G559" s="19">
        <v>9150</v>
      </c>
      <c r="H559" s="19">
        <v>10172.5</v>
      </c>
    </row>
    <row r="560" spans="1:11" s="11" customFormat="1" ht="15.75" outlineLevel="7" x14ac:dyDescent="0.2">
      <c r="A560" s="1" t="s">
        <v>383</v>
      </c>
      <c r="B560" s="1" t="s">
        <v>385</v>
      </c>
      <c r="C560" s="41" t="s">
        <v>599</v>
      </c>
      <c r="D560" s="41"/>
      <c r="E560" s="58" t="s">
        <v>597</v>
      </c>
      <c r="F560" s="18">
        <f>F561</f>
        <v>100</v>
      </c>
      <c r="G560" s="18">
        <f t="shared" si="262"/>
        <v>0</v>
      </c>
      <c r="H560" s="18">
        <f t="shared" si="262"/>
        <v>0</v>
      </c>
    </row>
    <row r="561" spans="1:9" ht="31.5" outlineLevel="7" x14ac:dyDescent="0.2">
      <c r="A561" s="2" t="s">
        <v>383</v>
      </c>
      <c r="B561" s="2" t="s">
        <v>385</v>
      </c>
      <c r="C561" s="40" t="s">
        <v>599</v>
      </c>
      <c r="D561" s="40" t="s">
        <v>92</v>
      </c>
      <c r="E561" s="60" t="s">
        <v>598</v>
      </c>
      <c r="F561" s="19">
        <v>100</v>
      </c>
      <c r="G561" s="19"/>
      <c r="H561" s="19"/>
    </row>
    <row r="562" spans="1:9" s="27" customFormat="1" ht="47.25" outlineLevel="5" x14ac:dyDescent="0.2">
      <c r="A562" s="25" t="s">
        <v>383</v>
      </c>
      <c r="B562" s="25" t="s">
        <v>385</v>
      </c>
      <c r="C562" s="25" t="s">
        <v>389</v>
      </c>
      <c r="D562" s="25"/>
      <c r="E562" s="56" t="s">
        <v>390</v>
      </c>
      <c r="F562" s="26">
        <f>F563</f>
        <v>4372.8</v>
      </c>
      <c r="G562" s="26">
        <f t="shared" ref="G562" si="263">G563</f>
        <v>0</v>
      </c>
      <c r="H562" s="26">
        <f t="shared" ref="H562" si="264">H563</f>
        <v>0</v>
      </c>
    </row>
    <row r="563" spans="1:9" s="27" customFormat="1" ht="31.5" outlineLevel="7" x14ac:dyDescent="0.2">
      <c r="A563" s="28" t="s">
        <v>383</v>
      </c>
      <c r="B563" s="28" t="s">
        <v>385</v>
      </c>
      <c r="C563" s="28" t="s">
        <v>389</v>
      </c>
      <c r="D563" s="28" t="s">
        <v>92</v>
      </c>
      <c r="E563" s="57" t="s">
        <v>93</v>
      </c>
      <c r="F563" s="29">
        <v>4372.8</v>
      </c>
      <c r="G563" s="29"/>
      <c r="H563" s="29"/>
    </row>
    <row r="564" spans="1:9" s="27" customFormat="1" ht="63" outlineLevel="5" x14ac:dyDescent="0.2">
      <c r="A564" s="25" t="s">
        <v>383</v>
      </c>
      <c r="B564" s="25" t="s">
        <v>385</v>
      </c>
      <c r="C564" s="25" t="s">
        <v>391</v>
      </c>
      <c r="D564" s="25"/>
      <c r="E564" s="56" t="s">
        <v>392</v>
      </c>
      <c r="F564" s="26">
        <f>F565</f>
        <v>2450</v>
      </c>
      <c r="G564" s="26">
        <f t="shared" ref="G564" si="265">G565</f>
        <v>1400</v>
      </c>
      <c r="H564" s="26">
        <f t="shared" ref="H564" si="266">H565</f>
        <v>1050</v>
      </c>
    </row>
    <row r="565" spans="1:9" s="27" customFormat="1" ht="31.5" outlineLevel="7" x14ac:dyDescent="0.2">
      <c r="A565" s="28" t="s">
        <v>383</v>
      </c>
      <c r="B565" s="28" t="s">
        <v>385</v>
      </c>
      <c r="C565" s="28" t="s">
        <v>391</v>
      </c>
      <c r="D565" s="28" t="s">
        <v>92</v>
      </c>
      <c r="E565" s="57" t="s">
        <v>93</v>
      </c>
      <c r="F565" s="29">
        <v>2450</v>
      </c>
      <c r="G565" s="29">
        <v>1400</v>
      </c>
      <c r="H565" s="29">
        <v>1050</v>
      </c>
    </row>
    <row r="566" spans="1:9" ht="31.5" outlineLevel="4" x14ac:dyDescent="0.2">
      <c r="A566" s="1" t="s">
        <v>383</v>
      </c>
      <c r="B566" s="1" t="s">
        <v>385</v>
      </c>
      <c r="C566" s="1" t="s">
        <v>393</v>
      </c>
      <c r="D566" s="1"/>
      <c r="E566" s="54" t="s">
        <v>815</v>
      </c>
      <c r="F566" s="18">
        <f>F567</f>
        <v>400</v>
      </c>
      <c r="G566" s="18">
        <f t="shared" ref="G566" si="267">G567</f>
        <v>0</v>
      </c>
      <c r="H566" s="18">
        <f t="shared" ref="H566" si="268">H567</f>
        <v>0</v>
      </c>
      <c r="I566" s="81"/>
    </row>
    <row r="567" spans="1:9" ht="47.25" outlineLevel="5" x14ac:dyDescent="0.2">
      <c r="A567" s="1" t="s">
        <v>383</v>
      </c>
      <c r="B567" s="1" t="s">
        <v>385</v>
      </c>
      <c r="C567" s="1" t="s">
        <v>394</v>
      </c>
      <c r="D567" s="1"/>
      <c r="E567" s="54" t="s">
        <v>395</v>
      </c>
      <c r="F567" s="18">
        <f>F568</f>
        <v>400</v>
      </c>
      <c r="G567" s="18">
        <f t="shared" ref="G567" si="269">G568</f>
        <v>0</v>
      </c>
      <c r="H567" s="18">
        <f t="shared" ref="H567" si="270">H568</f>
        <v>0</v>
      </c>
    </row>
    <row r="568" spans="1:9" ht="31.5" outlineLevel="7" x14ac:dyDescent="0.2">
      <c r="A568" s="2" t="s">
        <v>383</v>
      </c>
      <c r="B568" s="2" t="s">
        <v>385</v>
      </c>
      <c r="C568" s="2" t="s">
        <v>394</v>
      </c>
      <c r="D568" s="2" t="s">
        <v>92</v>
      </c>
      <c r="E568" s="55" t="s">
        <v>93</v>
      </c>
      <c r="F568" s="19">
        <v>400</v>
      </c>
      <c r="G568" s="19"/>
      <c r="H568" s="19"/>
    </row>
    <row r="569" spans="1:9" ht="31.5" outlineLevel="3" x14ac:dyDescent="0.2">
      <c r="A569" s="1" t="s">
        <v>383</v>
      </c>
      <c r="B569" s="1" t="s">
        <v>385</v>
      </c>
      <c r="C569" s="1" t="s">
        <v>396</v>
      </c>
      <c r="D569" s="1"/>
      <c r="E569" s="54" t="s">
        <v>397</v>
      </c>
      <c r="F569" s="18">
        <f>F570+F573</f>
        <v>631733.6</v>
      </c>
      <c r="G569" s="18">
        <f t="shared" ref="G569:H569" si="271">G570+G573</f>
        <v>613027</v>
      </c>
      <c r="H569" s="18">
        <f t="shared" si="271"/>
        <v>609509.60000000009</v>
      </c>
    </row>
    <row r="570" spans="1:9" ht="31.5" outlineLevel="4" x14ac:dyDescent="0.2">
      <c r="A570" s="1" t="s">
        <v>383</v>
      </c>
      <c r="B570" s="1" t="s">
        <v>385</v>
      </c>
      <c r="C570" s="1" t="s">
        <v>398</v>
      </c>
      <c r="D570" s="1"/>
      <c r="E570" s="54" t="s">
        <v>57</v>
      </c>
      <c r="F570" s="18">
        <f t="shared" ref="F570:F571" si="272">F571</f>
        <v>123225.9</v>
      </c>
      <c r="G570" s="18">
        <f t="shared" ref="G570:G571" si="273">G571</f>
        <v>110900</v>
      </c>
      <c r="H570" s="18">
        <f t="shared" ref="H570:H571" si="274">H571</f>
        <v>110900</v>
      </c>
    </row>
    <row r="571" spans="1:9" ht="31.5" outlineLevel="5" x14ac:dyDescent="0.2">
      <c r="A571" s="1" t="s">
        <v>383</v>
      </c>
      <c r="B571" s="1" t="s">
        <v>385</v>
      </c>
      <c r="C571" s="1" t="s">
        <v>399</v>
      </c>
      <c r="D571" s="1"/>
      <c r="E571" s="54" t="s">
        <v>400</v>
      </c>
      <c r="F571" s="18">
        <f t="shared" si="272"/>
        <v>123225.9</v>
      </c>
      <c r="G571" s="18">
        <f t="shared" si="273"/>
        <v>110900</v>
      </c>
      <c r="H571" s="18">
        <f t="shared" si="274"/>
        <v>110900</v>
      </c>
    </row>
    <row r="572" spans="1:9" ht="31.5" outlineLevel="7" x14ac:dyDescent="0.2">
      <c r="A572" s="2" t="s">
        <v>383</v>
      </c>
      <c r="B572" s="2" t="s">
        <v>385</v>
      </c>
      <c r="C572" s="2" t="s">
        <v>399</v>
      </c>
      <c r="D572" s="2" t="s">
        <v>92</v>
      </c>
      <c r="E572" s="55" t="s">
        <v>93</v>
      </c>
      <c r="F572" s="19">
        <v>123225.9</v>
      </c>
      <c r="G572" s="19">
        <v>110900</v>
      </c>
      <c r="H572" s="19">
        <v>110900</v>
      </c>
    </row>
    <row r="573" spans="1:9" ht="31.5" outlineLevel="4" x14ac:dyDescent="0.2">
      <c r="A573" s="1" t="s">
        <v>383</v>
      </c>
      <c r="B573" s="1" t="s">
        <v>385</v>
      </c>
      <c r="C573" s="1" t="s">
        <v>401</v>
      </c>
      <c r="D573" s="1"/>
      <c r="E573" s="54" t="s">
        <v>402</v>
      </c>
      <c r="F573" s="18">
        <f>F574+F576</f>
        <v>508507.7</v>
      </c>
      <c r="G573" s="18">
        <f t="shared" ref="G573:H573" si="275">G574+G576</f>
        <v>502127</v>
      </c>
      <c r="H573" s="18">
        <f t="shared" si="275"/>
        <v>498609.60000000003</v>
      </c>
    </row>
    <row r="574" spans="1:9" ht="47.25" outlineLevel="5" x14ac:dyDescent="0.2">
      <c r="A574" s="1" t="s">
        <v>383</v>
      </c>
      <c r="B574" s="1" t="s">
        <v>385</v>
      </c>
      <c r="C574" s="1" t="s">
        <v>403</v>
      </c>
      <c r="D574" s="1"/>
      <c r="E574" s="54" t="s">
        <v>404</v>
      </c>
      <c r="F574" s="18">
        <f>F575</f>
        <v>4586</v>
      </c>
      <c r="G574" s="18">
        <f t="shared" ref="G574:H574" si="276">G575</f>
        <v>4150</v>
      </c>
      <c r="H574" s="18">
        <f t="shared" si="276"/>
        <v>4150</v>
      </c>
    </row>
    <row r="575" spans="1:9" ht="31.5" outlineLevel="7" x14ac:dyDescent="0.2">
      <c r="A575" s="2" t="s">
        <v>383</v>
      </c>
      <c r="B575" s="2" t="s">
        <v>385</v>
      </c>
      <c r="C575" s="2" t="s">
        <v>403</v>
      </c>
      <c r="D575" s="2" t="s">
        <v>92</v>
      </c>
      <c r="E575" s="55" t="s">
        <v>93</v>
      </c>
      <c r="F575" s="19">
        <v>4586</v>
      </c>
      <c r="G575" s="19">
        <v>4150</v>
      </c>
      <c r="H575" s="19">
        <v>4150</v>
      </c>
    </row>
    <row r="576" spans="1:9" s="27" customFormat="1" ht="31.5" outlineLevel="5" x14ac:dyDescent="0.2">
      <c r="A576" s="25" t="s">
        <v>383</v>
      </c>
      <c r="B576" s="25" t="s">
        <v>385</v>
      </c>
      <c r="C576" s="25" t="s">
        <v>405</v>
      </c>
      <c r="D576" s="25"/>
      <c r="E576" s="56" t="s">
        <v>406</v>
      </c>
      <c r="F576" s="26">
        <f>F577+F578+F579</f>
        <v>503921.7</v>
      </c>
      <c r="G576" s="26">
        <f t="shared" ref="G576:H576" si="277">G577+G578+G579</f>
        <v>497977</v>
      </c>
      <c r="H576" s="26">
        <f t="shared" si="277"/>
        <v>494459.60000000003</v>
      </c>
    </row>
    <row r="577" spans="1:8" s="27" customFormat="1" ht="31.5" outlineLevel="7" x14ac:dyDescent="0.2">
      <c r="A577" s="28" t="s">
        <v>383</v>
      </c>
      <c r="B577" s="28" t="s">
        <v>385</v>
      </c>
      <c r="C577" s="28" t="s">
        <v>405</v>
      </c>
      <c r="D577" s="28" t="s">
        <v>11</v>
      </c>
      <c r="E577" s="57" t="s">
        <v>12</v>
      </c>
      <c r="F577" s="30">
        <v>14.5</v>
      </c>
      <c r="G577" s="30">
        <v>14.5</v>
      </c>
      <c r="H577" s="30">
        <v>13.2</v>
      </c>
    </row>
    <row r="578" spans="1:8" s="27" customFormat="1" ht="31.5" outlineLevel="7" x14ac:dyDescent="0.2">
      <c r="A578" s="28" t="s">
        <v>383</v>
      </c>
      <c r="B578" s="28" t="s">
        <v>385</v>
      </c>
      <c r="C578" s="28" t="s">
        <v>405</v>
      </c>
      <c r="D578" s="28" t="s">
        <v>92</v>
      </c>
      <c r="E578" s="57" t="s">
        <v>93</v>
      </c>
      <c r="F578" s="30">
        <v>472923.2</v>
      </c>
      <c r="G578" s="30">
        <v>466978.5</v>
      </c>
      <c r="H578" s="30">
        <v>463462.40000000002</v>
      </c>
    </row>
    <row r="579" spans="1:8" s="27" customFormat="1" ht="15.75" outlineLevel="7" x14ac:dyDescent="0.2">
      <c r="A579" s="28" t="s">
        <v>383</v>
      </c>
      <c r="B579" s="28" t="s">
        <v>385</v>
      </c>
      <c r="C579" s="28" t="s">
        <v>405</v>
      </c>
      <c r="D579" s="28" t="s">
        <v>27</v>
      </c>
      <c r="E579" s="57" t="s">
        <v>28</v>
      </c>
      <c r="F579" s="30">
        <v>30984</v>
      </c>
      <c r="G579" s="30">
        <v>30984</v>
      </c>
      <c r="H579" s="30">
        <v>30984</v>
      </c>
    </row>
    <row r="580" spans="1:8" ht="15.75" outlineLevel="1" x14ac:dyDescent="0.2">
      <c r="A580" s="1" t="s">
        <v>383</v>
      </c>
      <c r="B580" s="1" t="s">
        <v>289</v>
      </c>
      <c r="C580" s="1"/>
      <c r="D580" s="1"/>
      <c r="E580" s="54" t="s">
        <v>290</v>
      </c>
      <c r="F580" s="18">
        <f>F581</f>
        <v>809159.3600000001</v>
      </c>
      <c r="G580" s="18">
        <f t="shared" ref="G580:H580" si="278">G581</f>
        <v>806569.61</v>
      </c>
      <c r="H580" s="18">
        <f t="shared" si="278"/>
        <v>814904.05000000016</v>
      </c>
    </row>
    <row r="581" spans="1:8" ht="31.5" outlineLevel="2" x14ac:dyDescent="0.2">
      <c r="A581" s="1" t="s">
        <v>383</v>
      </c>
      <c r="B581" s="1" t="s">
        <v>289</v>
      </c>
      <c r="C581" s="1" t="s">
        <v>291</v>
      </c>
      <c r="D581" s="1"/>
      <c r="E581" s="54" t="s">
        <v>292</v>
      </c>
      <c r="F581" s="18">
        <f>F582</f>
        <v>809159.3600000001</v>
      </c>
      <c r="G581" s="18">
        <f t="shared" ref="G581:H581" si="279">G582</f>
        <v>806569.61</v>
      </c>
      <c r="H581" s="18">
        <f t="shared" si="279"/>
        <v>814904.05000000016</v>
      </c>
    </row>
    <row r="582" spans="1:8" ht="31.5" outlineLevel="3" x14ac:dyDescent="0.2">
      <c r="A582" s="1" t="s">
        <v>383</v>
      </c>
      <c r="B582" s="1" t="s">
        <v>289</v>
      </c>
      <c r="C582" s="1" t="s">
        <v>396</v>
      </c>
      <c r="D582" s="1"/>
      <c r="E582" s="54" t="s">
        <v>397</v>
      </c>
      <c r="F582" s="18">
        <f>F583+F586</f>
        <v>809159.3600000001</v>
      </c>
      <c r="G582" s="18">
        <f t="shared" ref="G582:H582" si="280">G583+G586</f>
        <v>806569.61</v>
      </c>
      <c r="H582" s="18">
        <f t="shared" si="280"/>
        <v>814904.05000000016</v>
      </c>
    </row>
    <row r="583" spans="1:8" ht="31.5" outlineLevel="4" x14ac:dyDescent="0.2">
      <c r="A583" s="1" t="s">
        <v>383</v>
      </c>
      <c r="B583" s="1" t="s">
        <v>289</v>
      </c>
      <c r="C583" s="1" t="s">
        <v>398</v>
      </c>
      <c r="D583" s="1"/>
      <c r="E583" s="54" t="s">
        <v>57</v>
      </c>
      <c r="F583" s="18">
        <f t="shared" ref="F583:F584" si="281">F584</f>
        <v>115417.3</v>
      </c>
      <c r="G583" s="18">
        <f t="shared" ref="G583:G584" si="282">G584</f>
        <v>110585.3</v>
      </c>
      <c r="H583" s="18">
        <f t="shared" ref="H583:H584" si="283">H584</f>
        <v>110585.3</v>
      </c>
    </row>
    <row r="584" spans="1:8" ht="15.75" outlineLevel="5" x14ac:dyDescent="0.2">
      <c r="A584" s="1" t="s">
        <v>383</v>
      </c>
      <c r="B584" s="1" t="s">
        <v>289</v>
      </c>
      <c r="C584" s="1" t="s">
        <v>409</v>
      </c>
      <c r="D584" s="1"/>
      <c r="E584" s="54" t="s">
        <v>410</v>
      </c>
      <c r="F584" s="18">
        <f t="shared" si="281"/>
        <v>115417.3</v>
      </c>
      <c r="G584" s="18">
        <f t="shared" si="282"/>
        <v>110585.3</v>
      </c>
      <c r="H584" s="18">
        <f t="shared" si="283"/>
        <v>110585.3</v>
      </c>
    </row>
    <row r="585" spans="1:8" ht="31.5" outlineLevel="7" x14ac:dyDescent="0.2">
      <c r="A585" s="2" t="s">
        <v>383</v>
      </c>
      <c r="B585" s="2" t="s">
        <v>289</v>
      </c>
      <c r="C585" s="2" t="s">
        <v>409</v>
      </c>
      <c r="D585" s="2" t="s">
        <v>92</v>
      </c>
      <c r="E585" s="55" t="s">
        <v>93</v>
      </c>
      <c r="F585" s="19">
        <f>96687+18730.3</f>
        <v>115417.3</v>
      </c>
      <c r="G585" s="19">
        <f>91855+18730.3</f>
        <v>110585.3</v>
      </c>
      <c r="H585" s="19">
        <f>91855+18730.3</f>
        <v>110585.3</v>
      </c>
    </row>
    <row r="586" spans="1:8" ht="31.5" outlineLevel="4" x14ac:dyDescent="0.2">
      <c r="A586" s="1" t="s">
        <v>383</v>
      </c>
      <c r="B586" s="1" t="s">
        <v>289</v>
      </c>
      <c r="C586" s="1" t="s">
        <v>401</v>
      </c>
      <c r="D586" s="1"/>
      <c r="E586" s="54" t="s">
        <v>402</v>
      </c>
      <c r="F586" s="18">
        <f>F587+F589+F591+F593+F597+F595</f>
        <v>693742.06</v>
      </c>
      <c r="G586" s="18">
        <f t="shared" ref="G586:H586" si="284">G587+G589+G591+G593+G597+G595</f>
        <v>695984.30999999994</v>
      </c>
      <c r="H586" s="18">
        <f t="shared" si="284"/>
        <v>704318.75000000012</v>
      </c>
    </row>
    <row r="587" spans="1:8" ht="47.25" outlineLevel="5" x14ac:dyDescent="0.2">
      <c r="A587" s="1" t="s">
        <v>383</v>
      </c>
      <c r="B587" s="1" t="s">
        <v>289</v>
      </c>
      <c r="C587" s="1" t="s">
        <v>403</v>
      </c>
      <c r="D587" s="1"/>
      <c r="E587" s="54" t="s">
        <v>404</v>
      </c>
      <c r="F587" s="18">
        <f t="shared" ref="F587" si="285">F588</f>
        <v>11615.1</v>
      </c>
      <c r="G587" s="18">
        <f t="shared" ref="G587" si="286">G588</f>
        <v>10470</v>
      </c>
      <c r="H587" s="18">
        <f t="shared" ref="H587" si="287">H588</f>
        <v>10450</v>
      </c>
    </row>
    <row r="588" spans="1:8" ht="31.5" outlineLevel="7" x14ac:dyDescent="0.2">
      <c r="A588" s="2" t="s">
        <v>383</v>
      </c>
      <c r="B588" s="2" t="s">
        <v>289</v>
      </c>
      <c r="C588" s="2" t="s">
        <v>403</v>
      </c>
      <c r="D588" s="2" t="s">
        <v>92</v>
      </c>
      <c r="E588" s="55" t="s">
        <v>93</v>
      </c>
      <c r="F588" s="19">
        <v>11615.1</v>
      </c>
      <c r="G588" s="19">
        <v>10470</v>
      </c>
      <c r="H588" s="19">
        <v>10450</v>
      </c>
    </row>
    <row r="589" spans="1:8" s="27" customFormat="1" ht="31.5" outlineLevel="5" x14ac:dyDescent="0.2">
      <c r="A589" s="25" t="s">
        <v>383</v>
      </c>
      <c r="B589" s="25" t="s">
        <v>289</v>
      </c>
      <c r="C589" s="25" t="s">
        <v>405</v>
      </c>
      <c r="D589" s="25"/>
      <c r="E589" s="56" t="s">
        <v>406</v>
      </c>
      <c r="F589" s="26">
        <f t="shared" ref="F589" si="288">F590</f>
        <v>537329.9</v>
      </c>
      <c r="G589" s="26">
        <f t="shared" ref="G589" si="289">G590</f>
        <v>544976.69999999995</v>
      </c>
      <c r="H589" s="26">
        <f t="shared" ref="H589" si="290">H590</f>
        <v>551320.80000000005</v>
      </c>
    </row>
    <row r="590" spans="1:8" s="27" customFormat="1" ht="31.5" outlineLevel="7" x14ac:dyDescent="0.2">
      <c r="A590" s="28" t="s">
        <v>383</v>
      </c>
      <c r="B590" s="28" t="s">
        <v>289</v>
      </c>
      <c r="C590" s="28" t="s">
        <v>405</v>
      </c>
      <c r="D590" s="28" t="s">
        <v>92</v>
      </c>
      <c r="E590" s="57" t="s">
        <v>93</v>
      </c>
      <c r="F590" s="29">
        <v>537329.9</v>
      </c>
      <c r="G590" s="29">
        <v>544976.69999999995</v>
      </c>
      <c r="H590" s="29">
        <v>551320.80000000005</v>
      </c>
    </row>
    <row r="591" spans="1:8" s="27" customFormat="1" ht="47.25" outlineLevel="5" x14ac:dyDescent="0.2">
      <c r="A591" s="25" t="s">
        <v>383</v>
      </c>
      <c r="B591" s="25" t="s">
        <v>289</v>
      </c>
      <c r="C591" s="25" t="s">
        <v>411</v>
      </c>
      <c r="D591" s="25"/>
      <c r="E591" s="56" t="s">
        <v>412</v>
      </c>
      <c r="F591" s="26">
        <f t="shared" ref="F591" si="291">F592</f>
        <v>54531.7</v>
      </c>
      <c r="G591" s="26">
        <f t="shared" ref="G591" si="292">G592</f>
        <v>54531.7</v>
      </c>
      <c r="H591" s="26">
        <f t="shared" ref="H591" si="293">H592</f>
        <v>57226.8</v>
      </c>
    </row>
    <row r="592" spans="1:8" s="27" customFormat="1" ht="31.5" outlineLevel="7" x14ac:dyDescent="0.2">
      <c r="A592" s="28" t="s">
        <v>383</v>
      </c>
      <c r="B592" s="28" t="s">
        <v>289</v>
      </c>
      <c r="C592" s="28" t="s">
        <v>411</v>
      </c>
      <c r="D592" s="28" t="s">
        <v>92</v>
      </c>
      <c r="E592" s="57" t="s">
        <v>93</v>
      </c>
      <c r="F592" s="29">
        <v>54531.7</v>
      </c>
      <c r="G592" s="29">
        <v>54531.7</v>
      </c>
      <c r="H592" s="29">
        <v>57226.8</v>
      </c>
    </row>
    <row r="593" spans="1:8" s="27" customFormat="1" ht="47.25" outlineLevel="5" x14ac:dyDescent="0.2">
      <c r="A593" s="25" t="s">
        <v>383</v>
      </c>
      <c r="B593" s="25" t="s">
        <v>289</v>
      </c>
      <c r="C593" s="25" t="s">
        <v>413</v>
      </c>
      <c r="D593" s="25"/>
      <c r="E593" s="56" t="s">
        <v>414</v>
      </c>
      <c r="F593" s="26">
        <f t="shared" ref="F593" si="294">F594</f>
        <v>84697.9</v>
      </c>
      <c r="G593" s="26">
        <f t="shared" ref="G593" si="295">G594</f>
        <v>80408.5</v>
      </c>
      <c r="H593" s="26">
        <f t="shared" ref="H593" si="296">H594</f>
        <v>79633.899999999994</v>
      </c>
    </row>
    <row r="594" spans="1:8" s="27" customFormat="1" ht="31.5" outlineLevel="7" x14ac:dyDescent="0.2">
      <c r="A594" s="28" t="s">
        <v>383</v>
      </c>
      <c r="B594" s="28" t="s">
        <v>289</v>
      </c>
      <c r="C594" s="28" t="s">
        <v>413</v>
      </c>
      <c r="D594" s="28" t="s">
        <v>92</v>
      </c>
      <c r="E594" s="57" t="s">
        <v>93</v>
      </c>
      <c r="F594" s="29">
        <v>84697.9</v>
      </c>
      <c r="G594" s="29">
        <v>80408.5</v>
      </c>
      <c r="H594" s="29">
        <v>79633.899999999994</v>
      </c>
    </row>
    <row r="595" spans="1:8" s="24" customFormat="1" ht="173.25" outlineLevel="5" x14ac:dyDescent="0.2">
      <c r="A595" s="1" t="s">
        <v>383</v>
      </c>
      <c r="B595" s="1" t="s">
        <v>289</v>
      </c>
      <c r="C595" s="1" t="s">
        <v>415</v>
      </c>
      <c r="D595" s="1"/>
      <c r="E595" s="65" t="s">
        <v>600</v>
      </c>
      <c r="F595" s="18">
        <f t="shared" ref="F595:F597" si="297">F596</f>
        <v>417.56</v>
      </c>
      <c r="G595" s="18">
        <f t="shared" ref="G595:G597" si="298">G596</f>
        <v>419.81</v>
      </c>
      <c r="H595" s="18">
        <f t="shared" ref="H595:H597" si="299">H596</f>
        <v>426.55</v>
      </c>
    </row>
    <row r="596" spans="1:8" s="24" customFormat="1" ht="31.5" outlineLevel="7" x14ac:dyDescent="0.2">
      <c r="A596" s="2" t="s">
        <v>383</v>
      </c>
      <c r="B596" s="2" t="s">
        <v>289</v>
      </c>
      <c r="C596" s="2" t="s">
        <v>415</v>
      </c>
      <c r="D596" s="2" t="s">
        <v>92</v>
      </c>
      <c r="E596" s="61" t="s">
        <v>93</v>
      </c>
      <c r="F596" s="185">
        <v>417.56</v>
      </c>
      <c r="G596" s="185">
        <v>419.81</v>
      </c>
      <c r="H596" s="185">
        <v>426.55</v>
      </c>
    </row>
    <row r="597" spans="1:8" s="27" customFormat="1" ht="173.25" outlineLevel="5" x14ac:dyDescent="0.2">
      <c r="A597" s="25" t="s">
        <v>383</v>
      </c>
      <c r="B597" s="25" t="s">
        <v>289</v>
      </c>
      <c r="C597" s="25" t="s">
        <v>415</v>
      </c>
      <c r="D597" s="25"/>
      <c r="E597" s="186" t="s">
        <v>601</v>
      </c>
      <c r="F597" s="69">
        <f t="shared" si="297"/>
        <v>5149.8999999999996</v>
      </c>
      <c r="G597" s="69">
        <f t="shared" si="298"/>
        <v>5177.6000000000004</v>
      </c>
      <c r="H597" s="69">
        <f t="shared" si="299"/>
        <v>5260.7</v>
      </c>
    </row>
    <row r="598" spans="1:8" s="27" customFormat="1" ht="31.5" outlineLevel="7" x14ac:dyDescent="0.2">
      <c r="A598" s="28" t="s">
        <v>383</v>
      </c>
      <c r="B598" s="28" t="s">
        <v>289</v>
      </c>
      <c r="C598" s="28" t="s">
        <v>415</v>
      </c>
      <c r="D598" s="28" t="s">
        <v>92</v>
      </c>
      <c r="E598" s="57" t="s">
        <v>93</v>
      </c>
      <c r="F598" s="29">
        <v>5149.8999999999996</v>
      </c>
      <c r="G598" s="29">
        <v>5177.6000000000004</v>
      </c>
      <c r="H598" s="29">
        <v>5260.7</v>
      </c>
    </row>
    <row r="599" spans="1:8" ht="21" customHeight="1" outlineLevel="1" x14ac:dyDescent="0.2">
      <c r="A599" s="1" t="s">
        <v>383</v>
      </c>
      <c r="B599" s="1" t="s">
        <v>416</v>
      </c>
      <c r="C599" s="1"/>
      <c r="D599" s="1"/>
      <c r="E599" s="54" t="s">
        <v>417</v>
      </c>
      <c r="F599" s="18">
        <f>F600</f>
        <v>71424.800000000003</v>
      </c>
      <c r="G599" s="18">
        <f t="shared" ref="G599:H599" si="300">G600</f>
        <v>68000</v>
      </c>
      <c r="H599" s="18">
        <f t="shared" si="300"/>
        <v>68000</v>
      </c>
    </row>
    <row r="600" spans="1:8" ht="31.5" outlineLevel="2" x14ac:dyDescent="0.2">
      <c r="A600" s="1" t="s">
        <v>383</v>
      </c>
      <c r="B600" s="1" t="s">
        <v>416</v>
      </c>
      <c r="C600" s="1" t="s">
        <v>291</v>
      </c>
      <c r="D600" s="1"/>
      <c r="E600" s="54" t="s">
        <v>292</v>
      </c>
      <c r="F600" s="18">
        <f>F601</f>
        <v>71424.800000000003</v>
      </c>
      <c r="G600" s="18">
        <f t="shared" ref="G600:H600" si="301">G601</f>
        <v>68000</v>
      </c>
      <c r="H600" s="18">
        <f t="shared" si="301"/>
        <v>68000</v>
      </c>
    </row>
    <row r="601" spans="1:8" ht="31.5" outlineLevel="3" x14ac:dyDescent="0.2">
      <c r="A601" s="1" t="s">
        <v>383</v>
      </c>
      <c r="B601" s="1" t="s">
        <v>416</v>
      </c>
      <c r="C601" s="1" t="s">
        <v>396</v>
      </c>
      <c r="D601" s="1"/>
      <c r="E601" s="54" t="s">
        <v>397</v>
      </c>
      <c r="F601" s="18">
        <f t="shared" ref="F601:F603" si="302">F602</f>
        <v>71424.800000000003</v>
      </c>
      <c r="G601" s="18">
        <f t="shared" ref="G601:G603" si="303">G602</f>
        <v>68000</v>
      </c>
      <c r="H601" s="18">
        <f t="shared" ref="H601:H603" si="304">H602</f>
        <v>68000</v>
      </c>
    </row>
    <row r="602" spans="1:8" ht="31.5" outlineLevel="4" x14ac:dyDescent="0.2">
      <c r="A602" s="1" t="s">
        <v>383</v>
      </c>
      <c r="B602" s="1" t="s">
        <v>416</v>
      </c>
      <c r="C602" s="1" t="s">
        <v>398</v>
      </c>
      <c r="D602" s="1"/>
      <c r="E602" s="54" t="s">
        <v>57</v>
      </c>
      <c r="F602" s="18">
        <f t="shared" si="302"/>
        <v>71424.800000000003</v>
      </c>
      <c r="G602" s="18">
        <f t="shared" si="303"/>
        <v>68000</v>
      </c>
      <c r="H602" s="18">
        <f t="shared" si="304"/>
        <v>68000</v>
      </c>
    </row>
    <row r="603" spans="1:8" ht="18" customHeight="1" outlineLevel="5" x14ac:dyDescent="0.2">
      <c r="A603" s="1" t="s">
        <v>383</v>
      </c>
      <c r="B603" s="1" t="s">
        <v>416</v>
      </c>
      <c r="C603" s="1" t="s">
        <v>418</v>
      </c>
      <c r="D603" s="1"/>
      <c r="E603" s="54" t="s">
        <v>419</v>
      </c>
      <c r="F603" s="18">
        <f t="shared" si="302"/>
        <v>71424.800000000003</v>
      </c>
      <c r="G603" s="18">
        <f t="shared" si="303"/>
        <v>68000</v>
      </c>
      <c r="H603" s="18">
        <f t="shared" si="304"/>
        <v>68000</v>
      </c>
    </row>
    <row r="604" spans="1:8" ht="31.5" outlineLevel="7" x14ac:dyDescent="0.2">
      <c r="A604" s="2" t="s">
        <v>383</v>
      </c>
      <c r="B604" s="2" t="s">
        <v>416</v>
      </c>
      <c r="C604" s="2" t="s">
        <v>418</v>
      </c>
      <c r="D604" s="2" t="s">
        <v>92</v>
      </c>
      <c r="E604" s="55" t="s">
        <v>93</v>
      </c>
      <c r="F604" s="19">
        <v>71424.800000000003</v>
      </c>
      <c r="G604" s="19">
        <v>68000</v>
      </c>
      <c r="H604" s="19">
        <v>68000</v>
      </c>
    </row>
    <row r="605" spans="1:8" ht="31.5" outlineLevel="1" x14ac:dyDescent="0.2">
      <c r="A605" s="1" t="s">
        <v>383</v>
      </c>
      <c r="B605" s="1" t="s">
        <v>21</v>
      </c>
      <c r="C605" s="1"/>
      <c r="D605" s="1"/>
      <c r="E605" s="54" t="s">
        <v>22</v>
      </c>
      <c r="F605" s="18">
        <f>F606</f>
        <v>10.199999999999999</v>
      </c>
      <c r="G605" s="18">
        <f t="shared" ref="G605:H605" si="305">G606</f>
        <v>0</v>
      </c>
      <c r="H605" s="18">
        <f t="shared" si="305"/>
        <v>0</v>
      </c>
    </row>
    <row r="606" spans="1:8" ht="31.5" outlineLevel="2" x14ac:dyDescent="0.2">
      <c r="A606" s="1" t="s">
        <v>383</v>
      </c>
      <c r="B606" s="1" t="s">
        <v>21</v>
      </c>
      <c r="C606" s="1" t="s">
        <v>52</v>
      </c>
      <c r="D606" s="1"/>
      <c r="E606" s="54" t="s">
        <v>53</v>
      </c>
      <c r="F606" s="18">
        <f t="shared" ref="F606:F609" si="306">F607</f>
        <v>10.199999999999999</v>
      </c>
      <c r="G606" s="18">
        <f t="shared" ref="G606:G609" si="307">G607</f>
        <v>0</v>
      </c>
      <c r="H606" s="18">
        <f t="shared" ref="H606:H609" si="308">H607</f>
        <v>0</v>
      </c>
    </row>
    <row r="607" spans="1:8" ht="31.5" outlineLevel="3" x14ac:dyDescent="0.2">
      <c r="A607" s="1" t="s">
        <v>383</v>
      </c>
      <c r="B607" s="1" t="s">
        <v>21</v>
      </c>
      <c r="C607" s="1" t="s">
        <v>98</v>
      </c>
      <c r="D607" s="1"/>
      <c r="E607" s="54" t="s">
        <v>99</v>
      </c>
      <c r="F607" s="18">
        <f t="shared" si="306"/>
        <v>10.199999999999999</v>
      </c>
      <c r="G607" s="18">
        <f t="shared" si="307"/>
        <v>0</v>
      </c>
      <c r="H607" s="18">
        <f t="shared" si="308"/>
        <v>0</v>
      </c>
    </row>
    <row r="608" spans="1:8" ht="47.25" outlineLevel="4" x14ac:dyDescent="0.2">
      <c r="A608" s="1" t="s">
        <v>383</v>
      </c>
      <c r="B608" s="1" t="s">
        <v>21</v>
      </c>
      <c r="C608" s="1" t="s">
        <v>100</v>
      </c>
      <c r="D608" s="1"/>
      <c r="E608" s="54" t="s">
        <v>101</v>
      </c>
      <c r="F608" s="18">
        <f t="shared" si="306"/>
        <v>10.199999999999999</v>
      </c>
      <c r="G608" s="18">
        <f t="shared" si="307"/>
        <v>0</v>
      </c>
      <c r="H608" s="18">
        <f t="shared" si="308"/>
        <v>0</v>
      </c>
    </row>
    <row r="609" spans="1:8" ht="15.75" outlineLevel="5" x14ac:dyDescent="0.2">
      <c r="A609" s="1" t="s">
        <v>383</v>
      </c>
      <c r="B609" s="1" t="s">
        <v>21</v>
      </c>
      <c r="C609" s="1" t="s">
        <v>102</v>
      </c>
      <c r="D609" s="1"/>
      <c r="E609" s="54" t="s">
        <v>103</v>
      </c>
      <c r="F609" s="18">
        <f t="shared" si="306"/>
        <v>10.199999999999999</v>
      </c>
      <c r="G609" s="18">
        <f t="shared" si="307"/>
        <v>0</v>
      </c>
      <c r="H609" s="18">
        <f t="shared" si="308"/>
        <v>0</v>
      </c>
    </row>
    <row r="610" spans="1:8" ht="31.5" outlineLevel="7" x14ac:dyDescent="0.2">
      <c r="A610" s="2" t="s">
        <v>383</v>
      </c>
      <c r="B610" s="2" t="s">
        <v>21</v>
      </c>
      <c r="C610" s="2" t="s">
        <v>102</v>
      </c>
      <c r="D610" s="2" t="s">
        <v>11</v>
      </c>
      <c r="E610" s="55" t="s">
        <v>12</v>
      </c>
      <c r="F610" s="19">
        <v>10.199999999999999</v>
      </c>
      <c r="G610" s="19"/>
      <c r="H610" s="19"/>
    </row>
    <row r="611" spans="1:8" ht="15.75" outlineLevel="1" x14ac:dyDescent="0.2">
      <c r="A611" s="1" t="s">
        <v>383</v>
      </c>
      <c r="B611" s="1" t="s">
        <v>420</v>
      </c>
      <c r="C611" s="1"/>
      <c r="D611" s="1"/>
      <c r="E611" s="54" t="s">
        <v>421</v>
      </c>
      <c r="F611" s="18">
        <f>F612</f>
        <v>29209.199999999997</v>
      </c>
      <c r="G611" s="18">
        <f t="shared" ref="G611:H613" si="309">G612</f>
        <v>29209.3</v>
      </c>
      <c r="H611" s="18">
        <f t="shared" si="309"/>
        <v>29209.3</v>
      </c>
    </row>
    <row r="612" spans="1:8" ht="31.5" outlineLevel="2" x14ac:dyDescent="0.2">
      <c r="A612" s="1" t="s">
        <v>383</v>
      </c>
      <c r="B612" s="1" t="s">
        <v>420</v>
      </c>
      <c r="C612" s="1" t="s">
        <v>291</v>
      </c>
      <c r="D612" s="1"/>
      <c r="E612" s="54" t="s">
        <v>292</v>
      </c>
      <c r="F612" s="18">
        <f>F613</f>
        <v>29209.199999999997</v>
      </c>
      <c r="G612" s="18">
        <f t="shared" si="309"/>
        <v>29209.3</v>
      </c>
      <c r="H612" s="18">
        <f t="shared" si="309"/>
        <v>29209.3</v>
      </c>
    </row>
    <row r="613" spans="1:8" ht="31.5" outlineLevel="3" x14ac:dyDescent="0.2">
      <c r="A613" s="1" t="s">
        <v>383</v>
      </c>
      <c r="B613" s="1" t="s">
        <v>420</v>
      </c>
      <c r="C613" s="1" t="s">
        <v>396</v>
      </c>
      <c r="D613" s="1"/>
      <c r="E613" s="54" t="s">
        <v>397</v>
      </c>
      <c r="F613" s="18">
        <f>F614</f>
        <v>29209.199999999997</v>
      </c>
      <c r="G613" s="18">
        <f t="shared" si="309"/>
        <v>29209.3</v>
      </c>
      <c r="H613" s="18">
        <f t="shared" si="309"/>
        <v>29209.3</v>
      </c>
    </row>
    <row r="614" spans="1:8" ht="31.5" outlineLevel="4" x14ac:dyDescent="0.2">
      <c r="A614" s="1" t="s">
        <v>383</v>
      </c>
      <c r="B614" s="1" t="s">
        <v>420</v>
      </c>
      <c r="C614" s="1" t="s">
        <v>401</v>
      </c>
      <c r="D614" s="1"/>
      <c r="E614" s="54" t="s">
        <v>402</v>
      </c>
      <c r="F614" s="18">
        <f>F615+F617</f>
        <v>29209.199999999997</v>
      </c>
      <c r="G614" s="18">
        <f t="shared" ref="G614:H614" si="310">G615+G617</f>
        <v>29209.3</v>
      </c>
      <c r="H614" s="18">
        <f t="shared" si="310"/>
        <v>29209.3</v>
      </c>
    </row>
    <row r="615" spans="1:8" ht="15.75" outlineLevel="5" x14ac:dyDescent="0.2">
      <c r="A615" s="1" t="s">
        <v>383</v>
      </c>
      <c r="B615" s="1" t="s">
        <v>420</v>
      </c>
      <c r="C615" s="1" t="s">
        <v>422</v>
      </c>
      <c r="D615" s="1"/>
      <c r="E615" s="54" t="s">
        <v>423</v>
      </c>
      <c r="F615" s="18">
        <f>F616</f>
        <v>5665.9</v>
      </c>
      <c r="G615" s="18">
        <f t="shared" ref="G615:H615" si="311">G616</f>
        <v>5666</v>
      </c>
      <c r="H615" s="18">
        <f t="shared" si="311"/>
        <v>5666</v>
      </c>
    </row>
    <row r="616" spans="1:8" ht="31.5" outlineLevel="7" x14ac:dyDescent="0.2">
      <c r="A616" s="2" t="s">
        <v>383</v>
      </c>
      <c r="B616" s="2" t="s">
        <v>420</v>
      </c>
      <c r="C616" s="2" t="s">
        <v>422</v>
      </c>
      <c r="D616" s="2" t="s">
        <v>92</v>
      </c>
      <c r="E616" s="55" t="s">
        <v>93</v>
      </c>
      <c r="F616" s="19">
        <v>5665.9</v>
      </c>
      <c r="G616" s="19">
        <v>5666</v>
      </c>
      <c r="H616" s="19">
        <v>5666</v>
      </c>
    </row>
    <row r="617" spans="1:8" s="27" customFormat="1" ht="15.75" outlineLevel="5" x14ac:dyDescent="0.2">
      <c r="A617" s="25" t="s">
        <v>383</v>
      </c>
      <c r="B617" s="25" t="s">
        <v>420</v>
      </c>
      <c r="C617" s="25" t="s">
        <v>424</v>
      </c>
      <c r="D617" s="25"/>
      <c r="E617" s="56" t="s">
        <v>425</v>
      </c>
      <c r="F617" s="26">
        <f>F618+F619+F620+F621</f>
        <v>23543.3</v>
      </c>
      <c r="G617" s="26">
        <f t="shared" ref="G617:H617" si="312">G618+G619+G620+G621</f>
        <v>23543.3</v>
      </c>
      <c r="H617" s="26">
        <f t="shared" si="312"/>
        <v>23543.3</v>
      </c>
    </row>
    <row r="618" spans="1:8" s="27" customFormat="1" ht="31.5" outlineLevel="7" x14ac:dyDescent="0.2">
      <c r="A618" s="28" t="s">
        <v>383</v>
      </c>
      <c r="B618" s="28" t="s">
        <v>420</v>
      </c>
      <c r="C618" s="28" t="s">
        <v>424</v>
      </c>
      <c r="D618" s="28" t="s">
        <v>11</v>
      </c>
      <c r="E618" s="57" t="s">
        <v>12</v>
      </c>
      <c r="F618" s="30">
        <v>5808</v>
      </c>
      <c r="G618" s="30">
        <v>5808</v>
      </c>
      <c r="H618" s="30">
        <v>5808</v>
      </c>
    </row>
    <row r="619" spans="1:8" s="27" customFormat="1" ht="15.75" outlineLevel="7" x14ac:dyDescent="0.2">
      <c r="A619" s="28" t="s">
        <v>383</v>
      </c>
      <c r="B619" s="28" t="s">
        <v>420</v>
      </c>
      <c r="C619" s="28" t="s">
        <v>424</v>
      </c>
      <c r="D619" s="28" t="s">
        <v>33</v>
      </c>
      <c r="E619" s="57" t="s">
        <v>34</v>
      </c>
      <c r="F619" s="30">
        <v>341.7</v>
      </c>
      <c r="G619" s="30">
        <v>341.7</v>
      </c>
      <c r="H619" s="30">
        <v>341.7</v>
      </c>
    </row>
    <row r="620" spans="1:8" s="27" customFormat="1" ht="31.5" outlineLevel="7" x14ac:dyDescent="0.2">
      <c r="A620" s="28" t="s">
        <v>383</v>
      </c>
      <c r="B620" s="28" t="s">
        <v>420</v>
      </c>
      <c r="C620" s="28" t="s">
        <v>424</v>
      </c>
      <c r="D620" s="28" t="s">
        <v>92</v>
      </c>
      <c r="E620" s="57" t="s">
        <v>93</v>
      </c>
      <c r="F620" s="30">
        <v>9268.9</v>
      </c>
      <c r="G620" s="30">
        <v>9268.9</v>
      </c>
      <c r="H620" s="30">
        <v>9268.9</v>
      </c>
    </row>
    <row r="621" spans="1:8" s="27" customFormat="1" ht="15.75" outlineLevel="7" x14ac:dyDescent="0.2">
      <c r="A621" s="28" t="s">
        <v>383</v>
      </c>
      <c r="B621" s="28" t="s">
        <v>420</v>
      </c>
      <c r="C621" s="28" t="s">
        <v>424</v>
      </c>
      <c r="D621" s="28" t="s">
        <v>27</v>
      </c>
      <c r="E621" s="57" t="s">
        <v>28</v>
      </c>
      <c r="F621" s="30">
        <v>8124.7</v>
      </c>
      <c r="G621" s="30">
        <v>8124.7</v>
      </c>
      <c r="H621" s="30">
        <v>8124.7</v>
      </c>
    </row>
    <row r="622" spans="1:8" ht="15.75" outlineLevel="1" x14ac:dyDescent="0.2">
      <c r="A622" s="1" t="s">
        <v>383</v>
      </c>
      <c r="B622" s="1" t="s">
        <v>299</v>
      </c>
      <c r="C622" s="1"/>
      <c r="D622" s="1"/>
      <c r="E622" s="54" t="s">
        <v>300</v>
      </c>
      <c r="F622" s="20">
        <f>F623+F647</f>
        <v>24491.9</v>
      </c>
      <c r="G622" s="18">
        <f t="shared" ref="G622:H622" si="313">G623+G647</f>
        <v>22441</v>
      </c>
      <c r="H622" s="18">
        <f t="shared" si="313"/>
        <v>21946.3</v>
      </c>
    </row>
    <row r="623" spans="1:8" ht="31.5" outlineLevel="2" x14ac:dyDescent="0.2">
      <c r="A623" s="1" t="s">
        <v>383</v>
      </c>
      <c r="B623" s="1" t="s">
        <v>299</v>
      </c>
      <c r="C623" s="1" t="s">
        <v>291</v>
      </c>
      <c r="D623" s="1"/>
      <c r="E623" s="54" t="s">
        <v>292</v>
      </c>
      <c r="F623" s="18">
        <f>F624+F636</f>
        <v>24396.9</v>
      </c>
      <c r="G623" s="18">
        <f t="shared" ref="G623:H623" si="314">G624+G636</f>
        <v>22441</v>
      </c>
      <c r="H623" s="18">
        <f t="shared" si="314"/>
        <v>21946.3</v>
      </c>
    </row>
    <row r="624" spans="1:8" ht="31.5" outlineLevel="3" x14ac:dyDescent="0.2">
      <c r="A624" s="1" t="s">
        <v>383</v>
      </c>
      <c r="B624" s="1" t="s">
        <v>299</v>
      </c>
      <c r="C624" s="1" t="s">
        <v>293</v>
      </c>
      <c r="D624" s="1"/>
      <c r="E624" s="54" t="s">
        <v>294</v>
      </c>
      <c r="F624" s="18">
        <f>F625</f>
        <v>604.70000000000005</v>
      </c>
      <c r="G624" s="18">
        <f t="shared" ref="G624:H624" si="315">G625</f>
        <v>604.70000000000005</v>
      </c>
      <c r="H624" s="18">
        <f t="shared" si="315"/>
        <v>604.70000000000005</v>
      </c>
    </row>
    <row r="625" spans="1:8" ht="47.25" outlineLevel="4" x14ac:dyDescent="0.2">
      <c r="A625" s="1" t="s">
        <v>383</v>
      </c>
      <c r="B625" s="1" t="s">
        <v>299</v>
      </c>
      <c r="C625" s="1" t="s">
        <v>407</v>
      </c>
      <c r="D625" s="1"/>
      <c r="E625" s="54" t="s">
        <v>408</v>
      </c>
      <c r="F625" s="18">
        <f>F626+F630+F633</f>
        <v>604.70000000000005</v>
      </c>
      <c r="G625" s="18">
        <f t="shared" ref="G625:H625" si="316">G626+G630+G633</f>
        <v>604.70000000000005</v>
      </c>
      <c r="H625" s="18">
        <f t="shared" si="316"/>
        <v>604.70000000000005</v>
      </c>
    </row>
    <row r="626" spans="1:8" ht="15.75" outlineLevel="5" x14ac:dyDescent="0.2">
      <c r="A626" s="1" t="s">
        <v>383</v>
      </c>
      <c r="B626" s="1" t="s">
        <v>299</v>
      </c>
      <c r="C626" s="1" t="s">
        <v>426</v>
      </c>
      <c r="D626" s="1"/>
      <c r="E626" s="54" t="s">
        <v>427</v>
      </c>
      <c r="F626" s="18">
        <f>F627+F628+F629</f>
        <v>407.4</v>
      </c>
      <c r="G626" s="18">
        <f t="shared" ref="G626:H626" si="317">G627+G628+G629</f>
        <v>407.4</v>
      </c>
      <c r="H626" s="18">
        <f t="shared" si="317"/>
        <v>407.4</v>
      </c>
    </row>
    <row r="627" spans="1:8" ht="31.5" outlineLevel="7" x14ac:dyDescent="0.2">
      <c r="A627" s="2" t="s">
        <v>383</v>
      </c>
      <c r="B627" s="2" t="s">
        <v>299</v>
      </c>
      <c r="C627" s="2" t="s">
        <v>426</v>
      </c>
      <c r="D627" s="2" t="s">
        <v>11</v>
      </c>
      <c r="E627" s="55" t="s">
        <v>12</v>
      </c>
      <c r="F627" s="19">
        <v>69</v>
      </c>
      <c r="G627" s="19">
        <v>69</v>
      </c>
      <c r="H627" s="19">
        <v>69</v>
      </c>
    </row>
    <row r="628" spans="1:8" ht="15.75" outlineLevel="7" x14ac:dyDescent="0.2">
      <c r="A628" s="2" t="s">
        <v>383</v>
      </c>
      <c r="B628" s="2" t="s">
        <v>299</v>
      </c>
      <c r="C628" s="2" t="s">
        <v>426</v>
      </c>
      <c r="D628" s="2" t="s">
        <v>33</v>
      </c>
      <c r="E628" s="55" t="s">
        <v>34</v>
      </c>
      <c r="F628" s="19">
        <v>38.4</v>
      </c>
      <c r="G628" s="19">
        <v>38.4</v>
      </c>
      <c r="H628" s="19">
        <v>38.4</v>
      </c>
    </row>
    <row r="629" spans="1:8" ht="31.5" outlineLevel="7" x14ac:dyDescent="0.2">
      <c r="A629" s="2" t="s">
        <v>383</v>
      </c>
      <c r="B629" s="2" t="s">
        <v>299</v>
      </c>
      <c r="C629" s="2" t="s">
        <v>426</v>
      </c>
      <c r="D629" s="2" t="s">
        <v>92</v>
      </c>
      <c r="E629" s="55" t="s">
        <v>93</v>
      </c>
      <c r="F629" s="19">
        <v>300</v>
      </c>
      <c r="G629" s="19">
        <v>300</v>
      </c>
      <c r="H629" s="19">
        <v>300</v>
      </c>
    </row>
    <row r="630" spans="1:8" ht="31.5" outlineLevel="5" x14ac:dyDescent="0.2">
      <c r="A630" s="1" t="s">
        <v>383</v>
      </c>
      <c r="B630" s="1" t="s">
        <v>299</v>
      </c>
      <c r="C630" s="1" t="s">
        <v>428</v>
      </c>
      <c r="D630" s="1"/>
      <c r="E630" s="54" t="s">
        <v>429</v>
      </c>
      <c r="F630" s="18">
        <f>F632+F631</f>
        <v>97.3</v>
      </c>
      <c r="G630" s="18">
        <f t="shared" ref="G630:H630" si="318">G632+G631</f>
        <v>97.3</v>
      </c>
      <c r="H630" s="18">
        <f t="shared" si="318"/>
        <v>97.3</v>
      </c>
    </row>
    <row r="631" spans="1:8" ht="31.5" outlineLevel="5" x14ac:dyDescent="0.2">
      <c r="A631" s="2" t="s">
        <v>383</v>
      </c>
      <c r="B631" s="2" t="s">
        <v>299</v>
      </c>
      <c r="C631" s="2" t="s">
        <v>428</v>
      </c>
      <c r="D631" s="2" t="s">
        <v>11</v>
      </c>
      <c r="E631" s="55" t="s">
        <v>12</v>
      </c>
      <c r="F631" s="19">
        <v>20.8</v>
      </c>
      <c r="G631" s="19">
        <v>20.8</v>
      </c>
      <c r="H631" s="19">
        <v>20.8</v>
      </c>
    </row>
    <row r="632" spans="1:8" ht="31.5" outlineLevel="7" x14ac:dyDescent="0.2">
      <c r="A632" s="2" t="s">
        <v>383</v>
      </c>
      <c r="B632" s="2" t="s">
        <v>299</v>
      </c>
      <c r="C632" s="2" t="s">
        <v>428</v>
      </c>
      <c r="D632" s="2" t="s">
        <v>92</v>
      </c>
      <c r="E632" s="55" t="s">
        <v>93</v>
      </c>
      <c r="F632" s="19">
        <v>76.5</v>
      </c>
      <c r="G632" s="19">
        <v>76.5</v>
      </c>
      <c r="H632" s="19">
        <v>76.5</v>
      </c>
    </row>
    <row r="633" spans="1:8" ht="15.75" outlineLevel="5" x14ac:dyDescent="0.2">
      <c r="A633" s="1" t="s">
        <v>383</v>
      </c>
      <c r="B633" s="1" t="s">
        <v>299</v>
      </c>
      <c r="C633" s="1" t="s">
        <v>430</v>
      </c>
      <c r="D633" s="1"/>
      <c r="E633" s="54" t="s">
        <v>431</v>
      </c>
      <c r="F633" s="18">
        <f>F634+F635</f>
        <v>100</v>
      </c>
      <c r="G633" s="18">
        <f t="shared" ref="G633:H633" si="319">G634+G635</f>
        <v>100</v>
      </c>
      <c r="H633" s="18">
        <f t="shared" si="319"/>
        <v>100</v>
      </c>
    </row>
    <row r="634" spans="1:8" ht="31.5" outlineLevel="7" x14ac:dyDescent="0.2">
      <c r="A634" s="2" t="s">
        <v>383</v>
      </c>
      <c r="B634" s="2" t="s">
        <v>299</v>
      </c>
      <c r="C634" s="2" t="s">
        <v>430</v>
      </c>
      <c r="D634" s="2" t="s">
        <v>11</v>
      </c>
      <c r="E634" s="55" t="s">
        <v>12</v>
      </c>
      <c r="F634" s="19">
        <v>25</v>
      </c>
      <c r="G634" s="19">
        <v>25</v>
      </c>
      <c r="H634" s="19">
        <v>25</v>
      </c>
    </row>
    <row r="635" spans="1:8" ht="15.75" outlineLevel="7" x14ac:dyDescent="0.2">
      <c r="A635" s="2" t="s">
        <v>383</v>
      </c>
      <c r="B635" s="2" t="s">
        <v>299</v>
      </c>
      <c r="C635" s="2" t="s">
        <v>430</v>
      </c>
      <c r="D635" s="2" t="s">
        <v>33</v>
      </c>
      <c r="E635" s="55" t="s">
        <v>34</v>
      </c>
      <c r="F635" s="19">
        <v>75</v>
      </c>
      <c r="G635" s="19">
        <v>75</v>
      </c>
      <c r="H635" s="19">
        <v>75</v>
      </c>
    </row>
    <row r="636" spans="1:8" ht="31.5" outlineLevel="3" x14ac:dyDescent="0.2">
      <c r="A636" s="1" t="s">
        <v>383</v>
      </c>
      <c r="B636" s="1" t="s">
        <v>299</v>
      </c>
      <c r="C636" s="1" t="s">
        <v>396</v>
      </c>
      <c r="D636" s="1"/>
      <c r="E636" s="54" t="s">
        <v>397</v>
      </c>
      <c r="F636" s="18">
        <f>F637+F643</f>
        <v>23792.2</v>
      </c>
      <c r="G636" s="18">
        <f t="shared" ref="G636:H636" si="320">G637+G643</f>
        <v>21836.3</v>
      </c>
      <c r="H636" s="18">
        <f t="shared" si="320"/>
        <v>21341.599999999999</v>
      </c>
    </row>
    <row r="637" spans="1:8" ht="31.5" outlineLevel="4" x14ac:dyDescent="0.2">
      <c r="A637" s="1" t="s">
        <v>383</v>
      </c>
      <c r="B637" s="1" t="s">
        <v>299</v>
      </c>
      <c r="C637" s="1" t="s">
        <v>398</v>
      </c>
      <c r="D637" s="1"/>
      <c r="E637" s="54" t="s">
        <v>57</v>
      </c>
      <c r="F637" s="18">
        <f>F638+F641</f>
        <v>23559.9</v>
      </c>
      <c r="G637" s="18">
        <f t="shared" ref="G637:H637" si="321">G638+G641</f>
        <v>21604</v>
      </c>
      <c r="H637" s="18">
        <f t="shared" si="321"/>
        <v>21109.3</v>
      </c>
    </row>
    <row r="638" spans="1:8" ht="15.75" outlineLevel="5" x14ac:dyDescent="0.2">
      <c r="A638" s="1" t="s">
        <v>383</v>
      </c>
      <c r="B638" s="1" t="s">
        <v>299</v>
      </c>
      <c r="C638" s="1" t="s">
        <v>432</v>
      </c>
      <c r="D638" s="1"/>
      <c r="E638" s="54" t="s">
        <v>59</v>
      </c>
      <c r="F638" s="18">
        <f>F639+F640</f>
        <v>10686.3</v>
      </c>
      <c r="G638" s="18">
        <f t="shared" ref="G638:H638" si="322">G639+G640</f>
        <v>10004</v>
      </c>
      <c r="H638" s="18">
        <f t="shared" si="322"/>
        <v>9509.2999999999993</v>
      </c>
    </row>
    <row r="639" spans="1:8" ht="47.25" outlineLevel="7" x14ac:dyDescent="0.2">
      <c r="A639" s="2" t="s">
        <v>383</v>
      </c>
      <c r="B639" s="2" t="s">
        <v>299</v>
      </c>
      <c r="C639" s="2" t="s">
        <v>432</v>
      </c>
      <c r="D639" s="2" t="s">
        <v>8</v>
      </c>
      <c r="E639" s="55" t="s">
        <v>9</v>
      </c>
      <c r="F639" s="19">
        <v>10587</v>
      </c>
      <c r="G639" s="19">
        <v>9904.7000000000007</v>
      </c>
      <c r="H639" s="19">
        <v>9410</v>
      </c>
    </row>
    <row r="640" spans="1:8" ht="31.5" outlineLevel="7" x14ac:dyDescent="0.2">
      <c r="A640" s="2" t="s">
        <v>383</v>
      </c>
      <c r="B640" s="2" t="s">
        <v>299</v>
      </c>
      <c r="C640" s="2" t="s">
        <v>432</v>
      </c>
      <c r="D640" s="2" t="s">
        <v>11</v>
      </c>
      <c r="E640" s="55" t="s">
        <v>12</v>
      </c>
      <c r="F640" s="19">
        <v>99.3</v>
      </c>
      <c r="G640" s="19">
        <v>99.3</v>
      </c>
      <c r="H640" s="19">
        <v>99.3</v>
      </c>
    </row>
    <row r="641" spans="1:8" ht="15.75" outlineLevel="5" x14ac:dyDescent="0.2">
      <c r="A641" s="1" t="s">
        <v>383</v>
      </c>
      <c r="B641" s="1" t="s">
        <v>299</v>
      </c>
      <c r="C641" s="1" t="s">
        <v>433</v>
      </c>
      <c r="D641" s="1"/>
      <c r="E641" s="54" t="s">
        <v>298</v>
      </c>
      <c r="F641" s="18">
        <f>F642</f>
        <v>12873.6</v>
      </c>
      <c r="G641" s="18">
        <f t="shared" ref="G641:H641" si="323">G642</f>
        <v>11600</v>
      </c>
      <c r="H641" s="18">
        <f t="shared" si="323"/>
        <v>11600</v>
      </c>
    </row>
    <row r="642" spans="1:8" ht="31.5" outlineLevel="7" x14ac:dyDescent="0.2">
      <c r="A642" s="2" t="s">
        <v>383</v>
      </c>
      <c r="B642" s="2" t="s">
        <v>299</v>
      </c>
      <c r="C642" s="2" t="s">
        <v>433</v>
      </c>
      <c r="D642" s="2" t="s">
        <v>92</v>
      </c>
      <c r="E642" s="55" t="s">
        <v>93</v>
      </c>
      <c r="F642" s="19">
        <v>12873.6</v>
      </c>
      <c r="G642" s="19">
        <v>11600</v>
      </c>
      <c r="H642" s="19">
        <v>11600</v>
      </c>
    </row>
    <row r="643" spans="1:8" ht="31.5" outlineLevel="4" x14ac:dyDescent="0.2">
      <c r="A643" s="1" t="s">
        <v>383</v>
      </c>
      <c r="B643" s="1" t="s">
        <v>299</v>
      </c>
      <c r="C643" s="1" t="s">
        <v>401</v>
      </c>
      <c r="D643" s="1"/>
      <c r="E643" s="54" t="s">
        <v>402</v>
      </c>
      <c r="F643" s="18">
        <f>F644</f>
        <v>232.3</v>
      </c>
      <c r="G643" s="18">
        <f t="shared" ref="G643:H643" si="324">G644</f>
        <v>232.3</v>
      </c>
      <c r="H643" s="18">
        <f t="shared" si="324"/>
        <v>232.3</v>
      </c>
    </row>
    <row r="644" spans="1:8" s="27" customFormat="1" ht="31.5" outlineLevel="5" x14ac:dyDescent="0.2">
      <c r="A644" s="25" t="s">
        <v>383</v>
      </c>
      <c r="B644" s="25" t="s">
        <v>299</v>
      </c>
      <c r="C644" s="25" t="s">
        <v>405</v>
      </c>
      <c r="D644" s="25"/>
      <c r="E644" s="56" t="s">
        <v>406</v>
      </c>
      <c r="F644" s="26">
        <f>F645+F646</f>
        <v>232.3</v>
      </c>
      <c r="G644" s="26">
        <f t="shared" ref="G644:H644" si="325">G645+G646</f>
        <v>232.3</v>
      </c>
      <c r="H644" s="26">
        <f t="shared" si="325"/>
        <v>232.3</v>
      </c>
    </row>
    <row r="645" spans="1:8" s="27" customFormat="1" ht="31.5" outlineLevel="7" x14ac:dyDescent="0.2">
      <c r="A645" s="28" t="s">
        <v>383</v>
      </c>
      <c r="B645" s="28" t="s">
        <v>299</v>
      </c>
      <c r="C645" s="28" t="s">
        <v>405</v>
      </c>
      <c r="D645" s="28" t="s">
        <v>11</v>
      </c>
      <c r="E645" s="57" t="s">
        <v>12</v>
      </c>
      <c r="F645" s="30"/>
      <c r="G645" s="30"/>
      <c r="H645" s="30"/>
    </row>
    <row r="646" spans="1:8" s="27" customFormat="1" ht="31.5" outlineLevel="7" x14ac:dyDescent="0.2">
      <c r="A646" s="28" t="s">
        <v>383</v>
      </c>
      <c r="B646" s="28" t="s">
        <v>299</v>
      </c>
      <c r="C646" s="28" t="s">
        <v>405</v>
      </c>
      <c r="D646" s="28" t="s">
        <v>92</v>
      </c>
      <c r="E646" s="57" t="s">
        <v>93</v>
      </c>
      <c r="F646" s="30">
        <v>232.3</v>
      </c>
      <c r="G646" s="30">
        <v>232.3</v>
      </c>
      <c r="H646" s="30">
        <v>232.3</v>
      </c>
    </row>
    <row r="647" spans="1:8" ht="47.25" outlineLevel="2" x14ac:dyDescent="0.2">
      <c r="A647" s="1" t="s">
        <v>383</v>
      </c>
      <c r="B647" s="1" t="s">
        <v>299</v>
      </c>
      <c r="C647" s="1" t="s">
        <v>76</v>
      </c>
      <c r="D647" s="1"/>
      <c r="E647" s="54" t="s">
        <v>77</v>
      </c>
      <c r="F647" s="18">
        <f>F648</f>
        <v>95</v>
      </c>
      <c r="G647" s="18">
        <f t="shared" ref="G647:H647" si="326">G648</f>
        <v>0</v>
      </c>
      <c r="H647" s="18">
        <f t="shared" si="326"/>
        <v>0</v>
      </c>
    </row>
    <row r="648" spans="1:8" ht="31.5" outlineLevel="3" x14ac:dyDescent="0.2">
      <c r="A648" s="1" t="s">
        <v>383</v>
      </c>
      <c r="B648" s="1" t="s">
        <v>299</v>
      </c>
      <c r="C648" s="1" t="s">
        <v>78</v>
      </c>
      <c r="D648" s="1"/>
      <c r="E648" s="54" t="s">
        <v>79</v>
      </c>
      <c r="F648" s="18">
        <f>F649+F652</f>
        <v>95</v>
      </c>
      <c r="G648" s="18">
        <f>G649+G652</f>
        <v>0</v>
      </c>
      <c r="H648" s="18">
        <f>H649+H652</f>
        <v>0</v>
      </c>
    </row>
    <row r="649" spans="1:8" ht="31.5" outlineLevel="4" x14ac:dyDescent="0.2">
      <c r="A649" s="1" t="s">
        <v>383</v>
      </c>
      <c r="B649" s="1" t="s">
        <v>299</v>
      </c>
      <c r="C649" s="1" t="s">
        <v>147</v>
      </c>
      <c r="D649" s="1"/>
      <c r="E649" s="54" t="s">
        <v>148</v>
      </c>
      <c r="F649" s="18">
        <f>F650</f>
        <v>65</v>
      </c>
      <c r="G649" s="18">
        <f t="shared" ref="G649:H650" si="327">G650</f>
        <v>0</v>
      </c>
      <c r="H649" s="18">
        <f t="shared" si="327"/>
        <v>0</v>
      </c>
    </row>
    <row r="650" spans="1:8" ht="15.75" outlineLevel="5" x14ac:dyDescent="0.2">
      <c r="A650" s="1" t="s">
        <v>383</v>
      </c>
      <c r="B650" s="1" t="s">
        <v>299</v>
      </c>
      <c r="C650" s="1" t="s">
        <v>434</v>
      </c>
      <c r="D650" s="1"/>
      <c r="E650" s="54" t="s">
        <v>435</v>
      </c>
      <c r="F650" s="18">
        <f>F651</f>
        <v>65</v>
      </c>
      <c r="G650" s="18">
        <f t="shared" si="327"/>
        <v>0</v>
      </c>
      <c r="H650" s="18">
        <f t="shared" si="327"/>
        <v>0</v>
      </c>
    </row>
    <row r="651" spans="1:8" ht="31.5" outlineLevel="7" x14ac:dyDescent="0.2">
      <c r="A651" s="2" t="s">
        <v>383</v>
      </c>
      <c r="B651" s="2" t="s">
        <v>299</v>
      </c>
      <c r="C651" s="2" t="s">
        <v>434</v>
      </c>
      <c r="D651" s="2" t="s">
        <v>11</v>
      </c>
      <c r="E651" s="55" t="s">
        <v>12</v>
      </c>
      <c r="F651" s="19">
        <v>65</v>
      </c>
      <c r="G651" s="19"/>
      <c r="H651" s="19"/>
    </row>
    <row r="652" spans="1:8" ht="47.25" outlineLevel="4" x14ac:dyDescent="0.2">
      <c r="A652" s="1" t="s">
        <v>383</v>
      </c>
      <c r="B652" s="1" t="s">
        <v>299</v>
      </c>
      <c r="C652" s="1" t="s">
        <v>436</v>
      </c>
      <c r="D652" s="1"/>
      <c r="E652" s="54" t="s">
        <v>437</v>
      </c>
      <c r="F652" s="18">
        <f>F653</f>
        <v>30</v>
      </c>
      <c r="G652" s="18">
        <f t="shared" ref="G652:H653" si="328">G653</f>
        <v>0</v>
      </c>
      <c r="H652" s="18">
        <f t="shared" si="328"/>
        <v>0</v>
      </c>
    </row>
    <row r="653" spans="1:8" ht="31.5" outlineLevel="5" x14ac:dyDescent="0.2">
      <c r="A653" s="1" t="s">
        <v>383</v>
      </c>
      <c r="B653" s="1" t="s">
        <v>299</v>
      </c>
      <c r="C653" s="1" t="s">
        <v>438</v>
      </c>
      <c r="D653" s="1"/>
      <c r="E653" s="54" t="s">
        <v>439</v>
      </c>
      <c r="F653" s="18">
        <f>F654</f>
        <v>30</v>
      </c>
      <c r="G653" s="18">
        <f t="shared" si="328"/>
        <v>0</v>
      </c>
      <c r="H653" s="18">
        <f t="shared" si="328"/>
        <v>0</v>
      </c>
    </row>
    <row r="654" spans="1:8" ht="31.5" outlineLevel="7" x14ac:dyDescent="0.2">
      <c r="A654" s="2" t="s">
        <v>383</v>
      </c>
      <c r="B654" s="2" t="s">
        <v>299</v>
      </c>
      <c r="C654" s="2" t="s">
        <v>438</v>
      </c>
      <c r="D654" s="2" t="s">
        <v>11</v>
      </c>
      <c r="E654" s="55" t="s">
        <v>12</v>
      </c>
      <c r="F654" s="19">
        <v>30</v>
      </c>
      <c r="G654" s="19"/>
      <c r="H654" s="19"/>
    </row>
    <row r="655" spans="1:8" ht="15.75" outlineLevel="7" x14ac:dyDescent="0.2">
      <c r="A655" s="1" t="s">
        <v>383</v>
      </c>
      <c r="B655" s="1" t="s">
        <v>576</v>
      </c>
      <c r="C655" s="2"/>
      <c r="D655" s="2"/>
      <c r="E655" s="53" t="s">
        <v>560</v>
      </c>
      <c r="F655" s="18">
        <f>F656+F672</f>
        <v>28372.399999999998</v>
      </c>
      <c r="G655" s="18">
        <f>G656+G672</f>
        <v>29336.7</v>
      </c>
      <c r="H655" s="18">
        <f>H656+H672</f>
        <v>28971.699999999997</v>
      </c>
    </row>
    <row r="656" spans="1:8" ht="15.75" outlineLevel="1" x14ac:dyDescent="0.2">
      <c r="A656" s="1" t="s">
        <v>383</v>
      </c>
      <c r="B656" s="1" t="s">
        <v>310</v>
      </c>
      <c r="C656" s="1"/>
      <c r="D656" s="1"/>
      <c r="E656" s="54" t="s">
        <v>311</v>
      </c>
      <c r="F656" s="18">
        <f>F657+F665</f>
        <v>26762.399999999998</v>
      </c>
      <c r="G656" s="18">
        <f>G657+G665</f>
        <v>27756.7</v>
      </c>
      <c r="H656" s="18">
        <f>H657+H665</f>
        <v>27441.699999999997</v>
      </c>
    </row>
    <row r="657" spans="1:8" ht="31.5" outlineLevel="2" x14ac:dyDescent="0.2">
      <c r="A657" s="1" t="s">
        <v>383</v>
      </c>
      <c r="B657" s="1" t="s">
        <v>310</v>
      </c>
      <c r="C657" s="1" t="s">
        <v>291</v>
      </c>
      <c r="D657" s="1"/>
      <c r="E657" s="54" t="s">
        <v>292</v>
      </c>
      <c r="F657" s="18">
        <f>F658</f>
        <v>25860.6</v>
      </c>
      <c r="G657" s="18">
        <f t="shared" ref="G657:H658" si="329">G658</f>
        <v>26854.9</v>
      </c>
      <c r="H657" s="18">
        <f t="shared" si="329"/>
        <v>27441.699999999997</v>
      </c>
    </row>
    <row r="658" spans="1:8" ht="31.5" outlineLevel="3" x14ac:dyDescent="0.2">
      <c r="A658" s="1" t="s">
        <v>383</v>
      </c>
      <c r="B658" s="1" t="s">
        <v>310</v>
      </c>
      <c r="C658" s="1" t="s">
        <v>396</v>
      </c>
      <c r="D658" s="1"/>
      <c r="E658" s="54" t="s">
        <v>397</v>
      </c>
      <c r="F658" s="18">
        <f>F659</f>
        <v>25860.6</v>
      </c>
      <c r="G658" s="18">
        <f t="shared" si="329"/>
        <v>26854.9</v>
      </c>
      <c r="H658" s="18">
        <f t="shared" si="329"/>
        <v>27441.699999999997</v>
      </c>
    </row>
    <row r="659" spans="1:8" ht="31.5" outlineLevel="4" x14ac:dyDescent="0.2">
      <c r="A659" s="1" t="s">
        <v>383</v>
      </c>
      <c r="B659" s="1" t="s">
        <v>310</v>
      </c>
      <c r="C659" s="1" t="s">
        <v>401</v>
      </c>
      <c r="D659" s="1"/>
      <c r="E659" s="54" t="s">
        <v>402</v>
      </c>
      <c r="F659" s="18">
        <f>F660+F663</f>
        <v>25860.6</v>
      </c>
      <c r="G659" s="18">
        <f t="shared" ref="G659:H659" si="330">G660+G663</f>
        <v>26854.9</v>
      </c>
      <c r="H659" s="18">
        <f t="shared" si="330"/>
        <v>27441.699999999997</v>
      </c>
    </row>
    <row r="660" spans="1:8" s="27" customFormat="1" ht="31.5" outlineLevel="5" x14ac:dyDescent="0.2">
      <c r="A660" s="25" t="s">
        <v>383</v>
      </c>
      <c r="B660" s="25" t="s">
        <v>310</v>
      </c>
      <c r="C660" s="25" t="s">
        <v>405</v>
      </c>
      <c r="D660" s="25"/>
      <c r="E660" s="56" t="s">
        <v>406</v>
      </c>
      <c r="F660" s="26">
        <f>F661+F662</f>
        <v>21144</v>
      </c>
      <c r="G660" s="26">
        <f t="shared" ref="G660:H660" si="331">G661+G662</f>
        <v>22138.3</v>
      </c>
      <c r="H660" s="26">
        <f t="shared" si="331"/>
        <v>22725.1</v>
      </c>
    </row>
    <row r="661" spans="1:8" s="27" customFormat="1" ht="15.75" outlineLevel="7" x14ac:dyDescent="0.2">
      <c r="A661" s="28" t="s">
        <v>383</v>
      </c>
      <c r="B661" s="28" t="s">
        <v>310</v>
      </c>
      <c r="C661" s="28" t="s">
        <v>405</v>
      </c>
      <c r="D661" s="28" t="s">
        <v>33</v>
      </c>
      <c r="E661" s="57" t="s">
        <v>34</v>
      </c>
      <c r="F661" s="30">
        <v>1635</v>
      </c>
      <c r="G661" s="30">
        <v>1485</v>
      </c>
      <c r="H661" s="30">
        <v>1485</v>
      </c>
    </row>
    <row r="662" spans="1:8" s="27" customFormat="1" ht="31.5" outlineLevel="7" x14ac:dyDescent="0.2">
      <c r="A662" s="28" t="s">
        <v>383</v>
      </c>
      <c r="B662" s="28" t="s">
        <v>310</v>
      </c>
      <c r="C662" s="28" t="s">
        <v>405</v>
      </c>
      <c r="D662" s="28" t="s">
        <v>92</v>
      </c>
      <c r="E662" s="57" t="s">
        <v>93</v>
      </c>
      <c r="F662" s="30">
        <v>19509</v>
      </c>
      <c r="G662" s="30">
        <v>20653.3</v>
      </c>
      <c r="H662" s="30">
        <v>21240.1</v>
      </c>
    </row>
    <row r="663" spans="1:8" s="27" customFormat="1" ht="78.75" outlineLevel="5" x14ac:dyDescent="0.2">
      <c r="A663" s="25" t="s">
        <v>383</v>
      </c>
      <c r="B663" s="25" t="s">
        <v>310</v>
      </c>
      <c r="C663" s="25" t="s">
        <v>440</v>
      </c>
      <c r="D663" s="25"/>
      <c r="E663" s="62" t="s">
        <v>441</v>
      </c>
      <c r="F663" s="26">
        <f>F664</f>
        <v>4716.6000000000004</v>
      </c>
      <c r="G663" s="26">
        <f t="shared" ref="G663" si="332">G664</f>
        <v>4716.6000000000004</v>
      </c>
      <c r="H663" s="26">
        <f t="shared" ref="H663" si="333">H664</f>
        <v>4716.6000000000004</v>
      </c>
    </row>
    <row r="664" spans="1:8" s="27" customFormat="1" ht="31.5" outlineLevel="7" x14ac:dyDescent="0.2">
      <c r="A664" s="28" t="s">
        <v>383</v>
      </c>
      <c r="B664" s="28" t="s">
        <v>310</v>
      </c>
      <c r="C664" s="28" t="s">
        <v>440</v>
      </c>
      <c r="D664" s="28" t="s">
        <v>92</v>
      </c>
      <c r="E664" s="57" t="s">
        <v>93</v>
      </c>
      <c r="F664" s="29">
        <v>4716.6000000000004</v>
      </c>
      <c r="G664" s="29">
        <v>4716.6000000000004</v>
      </c>
      <c r="H664" s="29">
        <v>4716.6000000000004</v>
      </c>
    </row>
    <row r="665" spans="1:8" ht="31.5" outlineLevel="2" x14ac:dyDescent="0.2">
      <c r="A665" s="1" t="s">
        <v>383</v>
      </c>
      <c r="B665" s="1" t="s">
        <v>310</v>
      </c>
      <c r="C665" s="1" t="s">
        <v>42</v>
      </c>
      <c r="D665" s="1"/>
      <c r="E665" s="54" t="s">
        <v>43</v>
      </c>
      <c r="F665" s="18">
        <f>F666</f>
        <v>901.80000000000007</v>
      </c>
      <c r="G665" s="18">
        <f t="shared" ref="G665:G670" si="334">G666</f>
        <v>901.80000000000007</v>
      </c>
      <c r="H665" s="18">
        <f t="shared" ref="H665:H670" si="335">H666</f>
        <v>0</v>
      </c>
    </row>
    <row r="666" spans="1:8" ht="47.25" outlineLevel="3" x14ac:dyDescent="0.2">
      <c r="A666" s="1" t="s">
        <v>383</v>
      </c>
      <c r="B666" s="1" t="s">
        <v>310</v>
      </c>
      <c r="C666" s="1" t="s">
        <v>44</v>
      </c>
      <c r="D666" s="1"/>
      <c r="E666" s="54" t="s">
        <v>45</v>
      </c>
      <c r="F666" s="18">
        <f>F667</f>
        <v>901.80000000000007</v>
      </c>
      <c r="G666" s="18">
        <f t="shared" si="334"/>
        <v>901.80000000000007</v>
      </c>
      <c r="H666" s="18">
        <f t="shared" si="335"/>
        <v>0</v>
      </c>
    </row>
    <row r="667" spans="1:8" ht="31.5" outlineLevel="4" x14ac:dyDescent="0.2">
      <c r="A667" s="1" t="s">
        <v>383</v>
      </c>
      <c r="B667" s="1" t="s">
        <v>310</v>
      </c>
      <c r="C667" s="1" t="s">
        <v>334</v>
      </c>
      <c r="D667" s="1"/>
      <c r="E667" s="54" t="s">
        <v>335</v>
      </c>
      <c r="F667" s="18">
        <f>F668+F670</f>
        <v>901.80000000000007</v>
      </c>
      <c r="G667" s="18">
        <f t="shared" ref="G667:H667" si="336">G668+G670</f>
        <v>901.80000000000007</v>
      </c>
      <c r="H667" s="18">
        <f t="shared" si="336"/>
        <v>0</v>
      </c>
    </row>
    <row r="668" spans="1:8" ht="47.25" outlineLevel="5" x14ac:dyDescent="0.2">
      <c r="A668" s="1" t="s">
        <v>383</v>
      </c>
      <c r="B668" s="1" t="s">
        <v>310</v>
      </c>
      <c r="C668" s="1" t="s">
        <v>442</v>
      </c>
      <c r="D668" s="1"/>
      <c r="E668" s="54" t="s">
        <v>579</v>
      </c>
      <c r="F668" s="18">
        <f>F669</f>
        <v>300.60000000000002</v>
      </c>
      <c r="G668" s="18">
        <f t="shared" si="334"/>
        <v>300.60000000000002</v>
      </c>
      <c r="H668" s="18">
        <f t="shared" si="335"/>
        <v>0</v>
      </c>
    </row>
    <row r="669" spans="1:8" ht="31.5" outlineLevel="7" x14ac:dyDescent="0.2">
      <c r="A669" s="2" t="s">
        <v>383</v>
      </c>
      <c r="B669" s="2" t="s">
        <v>310</v>
      </c>
      <c r="C669" s="2" t="s">
        <v>442</v>
      </c>
      <c r="D669" s="2" t="s">
        <v>92</v>
      </c>
      <c r="E669" s="55" t="s">
        <v>93</v>
      </c>
      <c r="F669" s="19">
        <v>300.60000000000002</v>
      </c>
      <c r="G669" s="19">
        <v>300.60000000000002</v>
      </c>
      <c r="H669" s="19"/>
    </row>
    <row r="670" spans="1:8" s="27" customFormat="1" ht="47.25" outlineLevel="5" x14ac:dyDescent="0.2">
      <c r="A670" s="25" t="s">
        <v>383</v>
      </c>
      <c r="B670" s="25" t="s">
        <v>310</v>
      </c>
      <c r="C670" s="25" t="s">
        <v>442</v>
      </c>
      <c r="D670" s="25"/>
      <c r="E670" s="56" t="s">
        <v>583</v>
      </c>
      <c r="F670" s="26">
        <f>F671</f>
        <v>601.20000000000005</v>
      </c>
      <c r="G670" s="26">
        <f t="shared" si="334"/>
        <v>601.20000000000005</v>
      </c>
      <c r="H670" s="26">
        <f t="shared" si="335"/>
        <v>0</v>
      </c>
    </row>
    <row r="671" spans="1:8" s="27" customFormat="1" ht="31.5" outlineLevel="7" x14ac:dyDescent="0.2">
      <c r="A671" s="28" t="s">
        <v>383</v>
      </c>
      <c r="B671" s="28" t="s">
        <v>310</v>
      </c>
      <c r="C671" s="28" t="s">
        <v>442</v>
      </c>
      <c r="D671" s="28" t="s">
        <v>92</v>
      </c>
      <c r="E671" s="57" t="s">
        <v>93</v>
      </c>
      <c r="F671" s="29">
        <v>601.20000000000005</v>
      </c>
      <c r="G671" s="29">
        <v>601.20000000000005</v>
      </c>
      <c r="H671" s="29"/>
    </row>
    <row r="672" spans="1:8" ht="15.75" outlineLevel="1" x14ac:dyDescent="0.2">
      <c r="A672" s="1" t="s">
        <v>383</v>
      </c>
      <c r="B672" s="1" t="s">
        <v>316</v>
      </c>
      <c r="C672" s="1"/>
      <c r="D672" s="1"/>
      <c r="E672" s="54" t="s">
        <v>317</v>
      </c>
      <c r="F672" s="18">
        <f>F673</f>
        <v>1610</v>
      </c>
      <c r="G672" s="18">
        <f t="shared" ref="G672:G676" si="337">G673</f>
        <v>1580</v>
      </c>
      <c r="H672" s="18">
        <f t="shared" ref="H672:H676" si="338">H673</f>
        <v>1530</v>
      </c>
    </row>
    <row r="673" spans="1:12" ht="31.5" outlineLevel="2" x14ac:dyDescent="0.2">
      <c r="A673" s="1" t="s">
        <v>383</v>
      </c>
      <c r="B673" s="1" t="s">
        <v>316</v>
      </c>
      <c r="C673" s="1" t="s">
        <v>291</v>
      </c>
      <c r="D673" s="1"/>
      <c r="E673" s="54" t="s">
        <v>292</v>
      </c>
      <c r="F673" s="18">
        <f>F674</f>
        <v>1610</v>
      </c>
      <c r="G673" s="18">
        <f t="shared" si="337"/>
        <v>1580</v>
      </c>
      <c r="H673" s="18">
        <f t="shared" si="338"/>
        <v>1530</v>
      </c>
    </row>
    <row r="674" spans="1:12" ht="31.5" outlineLevel="3" x14ac:dyDescent="0.2">
      <c r="A674" s="1" t="s">
        <v>383</v>
      </c>
      <c r="B674" s="1" t="s">
        <v>316</v>
      </c>
      <c r="C674" s="1" t="s">
        <v>396</v>
      </c>
      <c r="D674" s="1"/>
      <c r="E674" s="54" t="s">
        <v>397</v>
      </c>
      <c r="F674" s="18">
        <f>F675</f>
        <v>1610</v>
      </c>
      <c r="G674" s="18">
        <f t="shared" si="337"/>
        <v>1580</v>
      </c>
      <c r="H674" s="18">
        <f t="shared" si="338"/>
        <v>1530</v>
      </c>
    </row>
    <row r="675" spans="1:12" ht="31.5" outlineLevel="4" x14ac:dyDescent="0.2">
      <c r="A675" s="1" t="s">
        <v>383</v>
      </c>
      <c r="B675" s="1" t="s">
        <v>316</v>
      </c>
      <c r="C675" s="1" t="s">
        <v>401</v>
      </c>
      <c r="D675" s="1"/>
      <c r="E675" s="54" t="s">
        <v>402</v>
      </c>
      <c r="F675" s="18">
        <f>F676</f>
        <v>1610</v>
      </c>
      <c r="G675" s="18">
        <f t="shared" si="337"/>
        <v>1580</v>
      </c>
      <c r="H675" s="18">
        <f t="shared" si="338"/>
        <v>1530</v>
      </c>
    </row>
    <row r="676" spans="1:12" s="27" customFormat="1" ht="31.5" outlineLevel="5" x14ac:dyDescent="0.2">
      <c r="A676" s="25" t="s">
        <v>383</v>
      </c>
      <c r="B676" s="25" t="s">
        <v>316</v>
      </c>
      <c r="C676" s="25" t="s">
        <v>405</v>
      </c>
      <c r="D676" s="25"/>
      <c r="E676" s="56" t="s">
        <v>406</v>
      </c>
      <c r="F676" s="26">
        <f>F677</f>
        <v>1610</v>
      </c>
      <c r="G676" s="26">
        <f t="shared" si="337"/>
        <v>1580</v>
      </c>
      <c r="H676" s="26">
        <f t="shared" si="338"/>
        <v>1530</v>
      </c>
    </row>
    <row r="677" spans="1:12" s="27" customFormat="1" ht="15.75" outlineLevel="7" x14ac:dyDescent="0.2">
      <c r="A677" s="28" t="s">
        <v>383</v>
      </c>
      <c r="B677" s="28" t="s">
        <v>316</v>
      </c>
      <c r="C677" s="28" t="s">
        <v>405</v>
      </c>
      <c r="D677" s="28" t="s">
        <v>33</v>
      </c>
      <c r="E677" s="57" t="s">
        <v>34</v>
      </c>
      <c r="F677" s="30">
        <v>1610</v>
      </c>
      <c r="G677" s="30">
        <v>1580</v>
      </c>
      <c r="H677" s="30">
        <v>1530</v>
      </c>
    </row>
    <row r="678" spans="1:12" s="27" customFormat="1" ht="15.75" outlineLevel="7" x14ac:dyDescent="0.2">
      <c r="A678" s="28"/>
      <c r="B678" s="28"/>
      <c r="C678" s="28"/>
      <c r="D678" s="28"/>
      <c r="E678" s="57"/>
      <c r="F678" s="30"/>
      <c r="G678" s="30"/>
      <c r="H678" s="30"/>
    </row>
    <row r="679" spans="1:12" ht="30.75" customHeight="1" x14ac:dyDescent="0.2">
      <c r="A679" s="16" t="s">
        <v>443</v>
      </c>
      <c r="B679" s="16"/>
      <c r="C679" s="16"/>
      <c r="D679" s="16"/>
      <c r="E679" s="52" t="s">
        <v>444</v>
      </c>
      <c r="F679" s="17">
        <f>F680+F687+F696+F713+F761</f>
        <v>225267.20000000001</v>
      </c>
      <c r="G679" s="17">
        <f>G680+G687+G696+G713+G761</f>
        <v>215695</v>
      </c>
      <c r="H679" s="17">
        <f>H680+H687+H696+H713+H761</f>
        <v>202836.5</v>
      </c>
      <c r="I679" s="38">
        <f>F679-F720-F766-F770-F772</f>
        <v>181504.19999999998</v>
      </c>
      <c r="J679" s="38">
        <f>G679-G720-G766-G770-G772</f>
        <v>172268.6</v>
      </c>
      <c r="K679" s="38">
        <f>H679-H720-H766-H770-H772</f>
        <v>172836.5</v>
      </c>
      <c r="L679" s="38"/>
    </row>
    <row r="680" spans="1:12" s="23" customFormat="1" ht="21.75" customHeight="1" x14ac:dyDescent="0.2">
      <c r="A680" s="1" t="s">
        <v>443</v>
      </c>
      <c r="B680" s="1" t="s">
        <v>565</v>
      </c>
      <c r="C680" s="22"/>
      <c r="D680" s="22"/>
      <c r="E680" s="53" t="s">
        <v>549</v>
      </c>
      <c r="F680" s="20">
        <f t="shared" ref="F680:F685" si="339">F681</f>
        <v>39</v>
      </c>
      <c r="G680" s="20">
        <f t="shared" ref="G680:H680" si="340">G681</f>
        <v>39</v>
      </c>
      <c r="H680" s="20">
        <f t="shared" si="340"/>
        <v>39</v>
      </c>
    </row>
    <row r="681" spans="1:12" ht="15.75" outlineLevel="1" x14ac:dyDescent="0.2">
      <c r="A681" s="1" t="s">
        <v>443</v>
      </c>
      <c r="B681" s="1" t="s">
        <v>15</v>
      </c>
      <c r="C681" s="1"/>
      <c r="D681" s="1"/>
      <c r="E681" s="54" t="s">
        <v>16</v>
      </c>
      <c r="F681" s="18">
        <f t="shared" si="339"/>
        <v>39</v>
      </c>
      <c r="G681" s="18">
        <f t="shared" ref="G681:G685" si="341">G682</f>
        <v>39</v>
      </c>
      <c r="H681" s="18">
        <f t="shared" ref="H681:H685" si="342">H682</f>
        <v>39</v>
      </c>
    </row>
    <row r="682" spans="1:12" ht="31.5" outlineLevel="2" x14ac:dyDescent="0.2">
      <c r="A682" s="1" t="s">
        <v>443</v>
      </c>
      <c r="B682" s="1" t="s">
        <v>15</v>
      </c>
      <c r="C682" s="1" t="s">
        <v>52</v>
      </c>
      <c r="D682" s="1"/>
      <c r="E682" s="54" t="s">
        <v>53</v>
      </c>
      <c r="F682" s="18">
        <f t="shared" si="339"/>
        <v>39</v>
      </c>
      <c r="G682" s="18">
        <f t="shared" si="341"/>
        <v>39</v>
      </c>
      <c r="H682" s="18">
        <f t="shared" si="342"/>
        <v>39</v>
      </c>
    </row>
    <row r="683" spans="1:12" ht="31.5" outlineLevel="3" x14ac:dyDescent="0.2">
      <c r="A683" s="1" t="s">
        <v>443</v>
      </c>
      <c r="B683" s="1" t="s">
        <v>15</v>
      </c>
      <c r="C683" s="1" t="s">
        <v>98</v>
      </c>
      <c r="D683" s="1"/>
      <c r="E683" s="54" t="s">
        <v>99</v>
      </c>
      <c r="F683" s="18">
        <f t="shared" si="339"/>
        <v>39</v>
      </c>
      <c r="G683" s="18">
        <f t="shared" si="341"/>
        <v>39</v>
      </c>
      <c r="H683" s="18">
        <f t="shared" si="342"/>
        <v>39</v>
      </c>
    </row>
    <row r="684" spans="1:12" ht="47.25" outlineLevel="4" x14ac:dyDescent="0.2">
      <c r="A684" s="1" t="s">
        <v>443</v>
      </c>
      <c r="B684" s="1" t="s">
        <v>15</v>
      </c>
      <c r="C684" s="1" t="s">
        <v>100</v>
      </c>
      <c r="D684" s="1"/>
      <c r="E684" s="54" t="s">
        <v>101</v>
      </c>
      <c r="F684" s="18">
        <f t="shared" si="339"/>
        <v>39</v>
      </c>
      <c r="G684" s="18">
        <f t="shared" si="341"/>
        <v>39</v>
      </c>
      <c r="H684" s="18">
        <f t="shared" si="342"/>
        <v>39</v>
      </c>
    </row>
    <row r="685" spans="1:12" ht="15.75" outlineLevel="5" x14ac:dyDescent="0.2">
      <c r="A685" s="1" t="s">
        <v>443</v>
      </c>
      <c r="B685" s="1" t="s">
        <v>15</v>
      </c>
      <c r="C685" s="1" t="s">
        <v>102</v>
      </c>
      <c r="D685" s="1"/>
      <c r="E685" s="54" t="s">
        <v>103</v>
      </c>
      <c r="F685" s="18">
        <f t="shared" si="339"/>
        <v>39</v>
      </c>
      <c r="G685" s="18">
        <f t="shared" si="341"/>
        <v>39</v>
      </c>
      <c r="H685" s="18">
        <f t="shared" si="342"/>
        <v>39</v>
      </c>
    </row>
    <row r="686" spans="1:12" ht="31.5" outlineLevel="7" x14ac:dyDescent="0.2">
      <c r="A686" s="2" t="s">
        <v>443</v>
      </c>
      <c r="B686" s="2" t="s">
        <v>15</v>
      </c>
      <c r="C686" s="2" t="s">
        <v>102</v>
      </c>
      <c r="D686" s="2" t="s">
        <v>11</v>
      </c>
      <c r="E686" s="55" t="s">
        <v>12</v>
      </c>
      <c r="F686" s="19">
        <v>39</v>
      </c>
      <c r="G686" s="19">
        <v>39</v>
      </c>
      <c r="H686" s="19">
        <v>39</v>
      </c>
    </row>
    <row r="687" spans="1:12" ht="15.75" outlineLevel="7" x14ac:dyDescent="0.2">
      <c r="A687" s="1" t="s">
        <v>443</v>
      </c>
      <c r="B687" s="1" t="s">
        <v>571</v>
      </c>
      <c r="C687" s="2"/>
      <c r="D687" s="2"/>
      <c r="E687" s="53" t="s">
        <v>552</v>
      </c>
      <c r="F687" s="18">
        <f>F688</f>
        <v>200</v>
      </c>
      <c r="G687" s="18">
        <f t="shared" ref="G687:H687" si="343">G688</f>
        <v>200</v>
      </c>
      <c r="H687" s="18">
        <f t="shared" si="343"/>
        <v>200</v>
      </c>
    </row>
    <row r="688" spans="1:12" ht="15.75" outlineLevel="1" x14ac:dyDescent="0.2">
      <c r="A688" s="1" t="s">
        <v>443</v>
      </c>
      <c r="B688" s="1" t="s">
        <v>203</v>
      </c>
      <c r="C688" s="1"/>
      <c r="D688" s="1"/>
      <c r="E688" s="54" t="s">
        <v>204</v>
      </c>
      <c r="F688" s="18">
        <f>F689</f>
        <v>200</v>
      </c>
      <c r="G688" s="18">
        <f t="shared" ref="G688:H691" si="344">G689</f>
        <v>200</v>
      </c>
      <c r="H688" s="18">
        <f t="shared" si="344"/>
        <v>200</v>
      </c>
    </row>
    <row r="689" spans="1:9" ht="31.5" outlineLevel="2" x14ac:dyDescent="0.2">
      <c r="A689" s="1" t="s">
        <v>443</v>
      </c>
      <c r="B689" s="1" t="s">
        <v>203</v>
      </c>
      <c r="C689" s="1" t="s">
        <v>205</v>
      </c>
      <c r="D689" s="1"/>
      <c r="E689" s="54" t="s">
        <v>206</v>
      </c>
      <c r="F689" s="18">
        <f>F690</f>
        <v>200</v>
      </c>
      <c r="G689" s="18">
        <f t="shared" si="344"/>
        <v>200</v>
      </c>
      <c r="H689" s="18">
        <f t="shared" si="344"/>
        <v>200</v>
      </c>
    </row>
    <row r="690" spans="1:9" ht="31.5" outlineLevel="3" x14ac:dyDescent="0.2">
      <c r="A690" s="1" t="s">
        <v>443</v>
      </c>
      <c r="B690" s="1" t="s">
        <v>203</v>
      </c>
      <c r="C690" s="1" t="s">
        <v>207</v>
      </c>
      <c r="D690" s="1"/>
      <c r="E690" s="54" t="s">
        <v>208</v>
      </c>
      <c r="F690" s="18">
        <f>F691</f>
        <v>200</v>
      </c>
      <c r="G690" s="18">
        <f t="shared" si="344"/>
        <v>200</v>
      </c>
      <c r="H690" s="18">
        <f t="shared" si="344"/>
        <v>200</v>
      </c>
    </row>
    <row r="691" spans="1:9" ht="47.25" outlineLevel="4" x14ac:dyDescent="0.2">
      <c r="A691" s="1" t="s">
        <v>443</v>
      </c>
      <c r="B691" s="1" t="s">
        <v>203</v>
      </c>
      <c r="C691" s="1" t="s">
        <v>209</v>
      </c>
      <c r="D691" s="1"/>
      <c r="E691" s="79" t="s">
        <v>810</v>
      </c>
      <c r="F691" s="18">
        <f>F692</f>
        <v>200</v>
      </c>
      <c r="G691" s="18">
        <f t="shared" si="344"/>
        <v>200</v>
      </c>
      <c r="H691" s="18">
        <f t="shared" si="344"/>
        <v>200</v>
      </c>
      <c r="I691" s="83"/>
    </row>
    <row r="692" spans="1:9" ht="31.5" outlineLevel="5" x14ac:dyDescent="0.2">
      <c r="A692" s="1" t="s">
        <v>443</v>
      </c>
      <c r="B692" s="1" t="s">
        <v>203</v>
      </c>
      <c r="C692" s="1" t="s">
        <v>445</v>
      </c>
      <c r="D692" s="1"/>
      <c r="E692" s="54" t="s">
        <v>446</v>
      </c>
      <c r="F692" s="18">
        <f>F693+F694+F695</f>
        <v>200</v>
      </c>
      <c r="G692" s="18">
        <f t="shared" ref="G692:H692" si="345">G693+G694+G695</f>
        <v>200</v>
      </c>
      <c r="H692" s="18">
        <f t="shared" si="345"/>
        <v>200</v>
      </c>
    </row>
    <row r="693" spans="1:9" ht="31.5" outlineLevel="7" x14ac:dyDescent="0.2">
      <c r="A693" s="2" t="s">
        <v>443</v>
      </c>
      <c r="B693" s="2" t="s">
        <v>203</v>
      </c>
      <c r="C693" s="2" t="s">
        <v>445</v>
      </c>
      <c r="D693" s="2" t="s">
        <v>11</v>
      </c>
      <c r="E693" s="55" t="s">
        <v>12</v>
      </c>
      <c r="F693" s="19">
        <v>100</v>
      </c>
      <c r="G693" s="19">
        <v>100</v>
      </c>
      <c r="H693" s="19">
        <v>100</v>
      </c>
    </row>
    <row r="694" spans="1:9" ht="31.5" outlineLevel="7" x14ac:dyDescent="0.2">
      <c r="A694" s="2" t="s">
        <v>443</v>
      </c>
      <c r="B694" s="2" t="s">
        <v>203</v>
      </c>
      <c r="C694" s="2" t="s">
        <v>445</v>
      </c>
      <c r="D694" s="2" t="s">
        <v>92</v>
      </c>
      <c r="E694" s="55" t="s">
        <v>93</v>
      </c>
      <c r="F694" s="19">
        <v>30</v>
      </c>
      <c r="G694" s="19">
        <v>30</v>
      </c>
      <c r="H694" s="19">
        <v>30</v>
      </c>
    </row>
    <row r="695" spans="1:9" ht="15.75" outlineLevel="7" x14ac:dyDescent="0.2">
      <c r="A695" s="2" t="s">
        <v>443</v>
      </c>
      <c r="B695" s="2" t="s">
        <v>203</v>
      </c>
      <c r="C695" s="2" t="s">
        <v>445</v>
      </c>
      <c r="D695" s="2" t="s">
        <v>27</v>
      </c>
      <c r="E695" s="55" t="s">
        <v>28</v>
      </c>
      <c r="F695" s="19">
        <v>70</v>
      </c>
      <c r="G695" s="19">
        <v>70</v>
      </c>
      <c r="H695" s="19">
        <v>70</v>
      </c>
    </row>
    <row r="696" spans="1:9" ht="15.75" outlineLevel="7" x14ac:dyDescent="0.2">
      <c r="A696" s="1" t="s">
        <v>443</v>
      </c>
      <c r="B696" s="1" t="s">
        <v>566</v>
      </c>
      <c r="C696" s="2"/>
      <c r="D696" s="2"/>
      <c r="E696" s="53" t="s">
        <v>550</v>
      </c>
      <c r="F696" s="18">
        <f>F697+F703</f>
        <v>45355.8</v>
      </c>
      <c r="G696" s="18">
        <f t="shared" ref="G696:H696" si="346">G697+G703</f>
        <v>43017</v>
      </c>
      <c r="H696" s="18">
        <f t="shared" si="346"/>
        <v>43017</v>
      </c>
    </row>
    <row r="697" spans="1:9" ht="15.75" outlineLevel="1" x14ac:dyDescent="0.2">
      <c r="A697" s="1" t="s">
        <v>443</v>
      </c>
      <c r="B697" s="1" t="s">
        <v>416</v>
      </c>
      <c r="C697" s="1"/>
      <c r="D697" s="1"/>
      <c r="E697" s="54" t="s">
        <v>417</v>
      </c>
      <c r="F697" s="18">
        <f>F698</f>
        <v>43833</v>
      </c>
      <c r="G697" s="18">
        <f t="shared" ref="G697:H698" si="347">G698</f>
        <v>41645</v>
      </c>
      <c r="H697" s="18">
        <f t="shared" si="347"/>
        <v>41645</v>
      </c>
    </row>
    <row r="698" spans="1:9" ht="31.5" outlineLevel="2" x14ac:dyDescent="0.2">
      <c r="A698" s="1" t="s">
        <v>443</v>
      </c>
      <c r="B698" s="1" t="s">
        <v>416</v>
      </c>
      <c r="C698" s="1" t="s">
        <v>205</v>
      </c>
      <c r="D698" s="1"/>
      <c r="E698" s="54" t="s">
        <v>206</v>
      </c>
      <c r="F698" s="18">
        <f>F699</f>
        <v>43833</v>
      </c>
      <c r="G698" s="18">
        <f t="shared" si="347"/>
        <v>41645</v>
      </c>
      <c r="H698" s="18">
        <f t="shared" si="347"/>
        <v>41645</v>
      </c>
    </row>
    <row r="699" spans="1:9" ht="47.25" outlineLevel="3" x14ac:dyDescent="0.2">
      <c r="A699" s="1" t="s">
        <v>443</v>
      </c>
      <c r="B699" s="1" t="s">
        <v>416</v>
      </c>
      <c r="C699" s="1" t="s">
        <v>447</v>
      </c>
      <c r="D699" s="1"/>
      <c r="E699" s="54" t="s">
        <v>448</v>
      </c>
      <c r="F699" s="18">
        <f>F700</f>
        <v>43833</v>
      </c>
      <c r="G699" s="18">
        <f t="shared" ref="G699:G701" si="348">G700</f>
        <v>41645</v>
      </c>
      <c r="H699" s="18">
        <f t="shared" ref="H699:H701" si="349">H700</f>
        <v>41645</v>
      </c>
    </row>
    <row r="700" spans="1:9" ht="31.5" outlineLevel="4" x14ac:dyDescent="0.2">
      <c r="A700" s="1" t="s">
        <v>443</v>
      </c>
      <c r="B700" s="1" t="s">
        <v>416</v>
      </c>
      <c r="C700" s="1" t="s">
        <v>449</v>
      </c>
      <c r="D700" s="1"/>
      <c r="E700" s="54" t="s">
        <v>57</v>
      </c>
      <c r="F700" s="18">
        <f>F701</f>
        <v>43833</v>
      </c>
      <c r="G700" s="18">
        <f t="shared" si="348"/>
        <v>41645</v>
      </c>
      <c r="H700" s="18">
        <f t="shared" si="349"/>
        <v>41645</v>
      </c>
    </row>
    <row r="701" spans="1:9" ht="18" customHeight="1" outlineLevel="5" x14ac:dyDescent="0.2">
      <c r="A701" s="1" t="s">
        <v>443</v>
      </c>
      <c r="B701" s="1" t="s">
        <v>416</v>
      </c>
      <c r="C701" s="1" t="s">
        <v>450</v>
      </c>
      <c r="D701" s="1"/>
      <c r="E701" s="54" t="s">
        <v>419</v>
      </c>
      <c r="F701" s="18">
        <f>F702</f>
        <v>43833</v>
      </c>
      <c r="G701" s="18">
        <f t="shared" si="348"/>
        <v>41645</v>
      </c>
      <c r="H701" s="18">
        <f t="shared" si="349"/>
        <v>41645</v>
      </c>
    </row>
    <row r="702" spans="1:9" ht="31.5" outlineLevel="7" x14ac:dyDescent="0.2">
      <c r="A702" s="2" t="s">
        <v>443</v>
      </c>
      <c r="B702" s="2" t="s">
        <v>416</v>
      </c>
      <c r="C702" s="2" t="s">
        <v>450</v>
      </c>
      <c r="D702" s="2" t="s">
        <v>92</v>
      </c>
      <c r="E702" s="55" t="s">
        <v>93</v>
      </c>
      <c r="F702" s="19">
        <v>43833</v>
      </c>
      <c r="G702" s="19">
        <v>41645</v>
      </c>
      <c r="H702" s="19">
        <v>41645</v>
      </c>
    </row>
    <row r="703" spans="1:9" ht="15.75" outlineLevel="1" x14ac:dyDescent="0.2">
      <c r="A703" s="1" t="s">
        <v>443</v>
      </c>
      <c r="B703" s="1" t="s">
        <v>420</v>
      </c>
      <c r="C703" s="1"/>
      <c r="D703" s="1"/>
      <c r="E703" s="54" t="s">
        <v>421</v>
      </c>
      <c r="F703" s="18">
        <f>F704</f>
        <v>1522.8</v>
      </c>
      <c r="G703" s="18">
        <f t="shared" ref="G703:H703" si="350">G704</f>
        <v>1372</v>
      </c>
      <c r="H703" s="18">
        <f t="shared" si="350"/>
        <v>1372</v>
      </c>
    </row>
    <row r="704" spans="1:9" ht="31.5" outlineLevel="2" x14ac:dyDescent="0.2">
      <c r="A704" s="1" t="s">
        <v>443</v>
      </c>
      <c r="B704" s="1" t="s">
        <v>420</v>
      </c>
      <c r="C704" s="1" t="s">
        <v>205</v>
      </c>
      <c r="D704" s="1"/>
      <c r="E704" s="54" t="s">
        <v>206</v>
      </c>
      <c r="F704" s="18">
        <f>F705+F709</f>
        <v>1522.8</v>
      </c>
      <c r="G704" s="18">
        <f>G705+G709</f>
        <v>1372</v>
      </c>
      <c r="H704" s="18">
        <f>H705+H709</f>
        <v>1372</v>
      </c>
    </row>
    <row r="705" spans="1:8" ht="31.5" outlineLevel="3" x14ac:dyDescent="0.2">
      <c r="A705" s="1" t="s">
        <v>443</v>
      </c>
      <c r="B705" s="1" t="s">
        <v>420</v>
      </c>
      <c r="C705" s="1" t="s">
        <v>451</v>
      </c>
      <c r="D705" s="1"/>
      <c r="E705" s="54" t="s">
        <v>452</v>
      </c>
      <c r="F705" s="18">
        <f>F706</f>
        <v>500</v>
      </c>
      <c r="G705" s="18">
        <f t="shared" ref="G705:H706" si="351">G706</f>
        <v>400</v>
      </c>
      <c r="H705" s="18">
        <f t="shared" si="351"/>
        <v>400</v>
      </c>
    </row>
    <row r="706" spans="1:8" ht="47.25" outlineLevel="4" x14ac:dyDescent="0.2">
      <c r="A706" s="1" t="s">
        <v>443</v>
      </c>
      <c r="B706" s="1" t="s">
        <v>420</v>
      </c>
      <c r="C706" s="1" t="s">
        <v>453</v>
      </c>
      <c r="D706" s="1"/>
      <c r="E706" s="54" t="s">
        <v>454</v>
      </c>
      <c r="F706" s="18">
        <f>F707</f>
        <v>500</v>
      </c>
      <c r="G706" s="18">
        <f t="shared" si="351"/>
        <v>400</v>
      </c>
      <c r="H706" s="18">
        <f t="shared" si="351"/>
        <v>400</v>
      </c>
    </row>
    <row r="707" spans="1:8" ht="15.75" outlineLevel="5" x14ac:dyDescent="0.2">
      <c r="A707" s="1" t="s">
        <v>443</v>
      </c>
      <c r="B707" s="1" t="s">
        <v>420</v>
      </c>
      <c r="C707" s="1" t="s">
        <v>455</v>
      </c>
      <c r="D707" s="1"/>
      <c r="E707" s="54" t="s">
        <v>456</v>
      </c>
      <c r="F707" s="18">
        <f>F708</f>
        <v>500</v>
      </c>
      <c r="G707" s="18">
        <f t="shared" ref="G707" si="352">G708</f>
        <v>400</v>
      </c>
      <c r="H707" s="18">
        <f t="shared" ref="H707" si="353">H708</f>
        <v>400</v>
      </c>
    </row>
    <row r="708" spans="1:8" ht="31.5" outlineLevel="7" x14ac:dyDescent="0.2">
      <c r="A708" s="2" t="s">
        <v>443</v>
      </c>
      <c r="B708" s="2" t="s">
        <v>420</v>
      </c>
      <c r="C708" s="2" t="s">
        <v>455</v>
      </c>
      <c r="D708" s="2" t="s">
        <v>11</v>
      </c>
      <c r="E708" s="55" t="s">
        <v>12</v>
      </c>
      <c r="F708" s="19">
        <v>500</v>
      </c>
      <c r="G708" s="19">
        <v>400</v>
      </c>
      <c r="H708" s="19">
        <v>400</v>
      </c>
    </row>
    <row r="709" spans="1:8" ht="47.25" outlineLevel="3" x14ac:dyDescent="0.2">
      <c r="A709" s="1" t="s">
        <v>443</v>
      </c>
      <c r="B709" s="1" t="s">
        <v>420</v>
      </c>
      <c r="C709" s="1" t="s">
        <v>447</v>
      </c>
      <c r="D709" s="1"/>
      <c r="E709" s="54" t="s">
        <v>448</v>
      </c>
      <c r="F709" s="18">
        <f>F710</f>
        <v>1022.8</v>
      </c>
      <c r="G709" s="18">
        <f t="shared" ref="G709:H711" si="354">G710</f>
        <v>972</v>
      </c>
      <c r="H709" s="18">
        <f t="shared" si="354"/>
        <v>972</v>
      </c>
    </row>
    <row r="710" spans="1:8" ht="31.5" outlineLevel="4" x14ac:dyDescent="0.2">
      <c r="A710" s="1" t="s">
        <v>443</v>
      </c>
      <c r="B710" s="1" t="s">
        <v>420</v>
      </c>
      <c r="C710" s="1" t="s">
        <v>449</v>
      </c>
      <c r="D710" s="1"/>
      <c r="E710" s="54" t="s">
        <v>57</v>
      </c>
      <c r="F710" s="18">
        <f>F711</f>
        <v>1022.8</v>
      </c>
      <c r="G710" s="18">
        <f t="shared" si="354"/>
        <v>972</v>
      </c>
      <c r="H710" s="18">
        <f t="shared" si="354"/>
        <v>972</v>
      </c>
    </row>
    <row r="711" spans="1:8" ht="17.25" customHeight="1" outlineLevel="5" x14ac:dyDescent="0.2">
      <c r="A711" s="1" t="s">
        <v>443</v>
      </c>
      <c r="B711" s="1" t="s">
        <v>420</v>
      </c>
      <c r="C711" s="1" t="s">
        <v>457</v>
      </c>
      <c r="D711" s="1"/>
      <c r="E711" s="54" t="s">
        <v>458</v>
      </c>
      <c r="F711" s="18">
        <f>F712</f>
        <v>1022.8</v>
      </c>
      <c r="G711" s="18">
        <f t="shared" si="354"/>
        <v>972</v>
      </c>
      <c r="H711" s="18">
        <f t="shared" si="354"/>
        <v>972</v>
      </c>
    </row>
    <row r="712" spans="1:8" ht="31.5" outlineLevel="7" x14ac:dyDescent="0.2">
      <c r="A712" s="2" t="s">
        <v>443</v>
      </c>
      <c r="B712" s="2" t="s">
        <v>420</v>
      </c>
      <c r="C712" s="2" t="s">
        <v>457</v>
      </c>
      <c r="D712" s="2" t="s">
        <v>92</v>
      </c>
      <c r="E712" s="55" t="s">
        <v>93</v>
      </c>
      <c r="F712" s="19">
        <v>1022.8</v>
      </c>
      <c r="G712" s="19">
        <v>972</v>
      </c>
      <c r="H712" s="19">
        <v>972</v>
      </c>
    </row>
    <row r="713" spans="1:8" ht="15.75" outlineLevel="7" x14ac:dyDescent="0.2">
      <c r="A713" s="1" t="s">
        <v>443</v>
      </c>
      <c r="B713" s="1" t="s">
        <v>575</v>
      </c>
      <c r="C713" s="2"/>
      <c r="D713" s="2"/>
      <c r="E713" s="53" t="s">
        <v>558</v>
      </c>
      <c r="F713" s="18">
        <f>F714+F734</f>
        <v>163709.4</v>
      </c>
      <c r="G713" s="18">
        <f>G714+G734</f>
        <v>156812.6</v>
      </c>
      <c r="H713" s="18">
        <f>H714+H734</f>
        <v>156580.5</v>
      </c>
    </row>
    <row r="714" spans="1:8" ht="15.75" outlineLevel="1" x14ac:dyDescent="0.2">
      <c r="A714" s="1" t="s">
        <v>443</v>
      </c>
      <c r="B714" s="1" t="s">
        <v>459</v>
      </c>
      <c r="C714" s="1"/>
      <c r="D714" s="1"/>
      <c r="E714" s="54" t="s">
        <v>460</v>
      </c>
      <c r="F714" s="18">
        <f>F715</f>
        <v>144465.9</v>
      </c>
      <c r="G714" s="18">
        <f t="shared" ref="G714:H714" si="355">G715</f>
        <v>139420</v>
      </c>
      <c r="H714" s="18">
        <f t="shared" si="355"/>
        <v>139420</v>
      </c>
    </row>
    <row r="715" spans="1:8" ht="31.5" outlineLevel="2" x14ac:dyDescent="0.2">
      <c r="A715" s="1" t="s">
        <v>443</v>
      </c>
      <c r="B715" s="1" t="s">
        <v>459</v>
      </c>
      <c r="C715" s="1" t="s">
        <v>205</v>
      </c>
      <c r="D715" s="1"/>
      <c r="E715" s="54" t="s">
        <v>206</v>
      </c>
      <c r="F715" s="18">
        <f>F716+F722</f>
        <v>144465.9</v>
      </c>
      <c r="G715" s="18">
        <f>G716+G722</f>
        <v>139420</v>
      </c>
      <c r="H715" s="18">
        <f>H716+H722</f>
        <v>139420</v>
      </c>
    </row>
    <row r="716" spans="1:8" ht="31.5" outlineLevel="3" x14ac:dyDescent="0.2">
      <c r="A716" s="1" t="s">
        <v>443</v>
      </c>
      <c r="B716" s="1" t="s">
        <v>459</v>
      </c>
      <c r="C716" s="1" t="s">
        <v>461</v>
      </c>
      <c r="D716" s="1"/>
      <c r="E716" s="54" t="s">
        <v>462</v>
      </c>
      <c r="F716" s="18">
        <f>F717</f>
        <v>42900</v>
      </c>
      <c r="G716" s="18">
        <f t="shared" ref="G716:H716" si="356">G717</f>
        <v>42900</v>
      </c>
      <c r="H716" s="18">
        <f t="shared" si="356"/>
        <v>42900</v>
      </c>
    </row>
    <row r="717" spans="1:8" ht="31.5" outlineLevel="4" x14ac:dyDescent="0.2">
      <c r="A717" s="1" t="s">
        <v>443</v>
      </c>
      <c r="B717" s="1" t="s">
        <v>459</v>
      </c>
      <c r="C717" s="1" t="s">
        <v>463</v>
      </c>
      <c r="D717" s="1"/>
      <c r="E717" s="54" t="s">
        <v>616</v>
      </c>
      <c r="F717" s="18">
        <f>F718+F720</f>
        <v>42900</v>
      </c>
      <c r="G717" s="18">
        <f t="shared" ref="G717:H717" si="357">G718+G720</f>
        <v>42900</v>
      </c>
      <c r="H717" s="18">
        <f t="shared" si="357"/>
        <v>42900</v>
      </c>
    </row>
    <row r="718" spans="1:8" ht="47.25" outlineLevel="5" x14ac:dyDescent="0.2">
      <c r="A718" s="1" t="s">
        <v>443</v>
      </c>
      <c r="B718" s="1" t="s">
        <v>459</v>
      </c>
      <c r="C718" s="1" t="s">
        <v>464</v>
      </c>
      <c r="D718" s="1"/>
      <c r="E718" s="54" t="s">
        <v>559</v>
      </c>
      <c r="F718" s="20">
        <f>F719</f>
        <v>12900</v>
      </c>
      <c r="G718" s="20">
        <f t="shared" ref="G718:G720" si="358">G719</f>
        <v>12900</v>
      </c>
      <c r="H718" s="20">
        <f t="shared" ref="H718:H720" si="359">H719</f>
        <v>12900</v>
      </c>
    </row>
    <row r="719" spans="1:8" ht="31.5" outlineLevel="7" x14ac:dyDescent="0.2">
      <c r="A719" s="2" t="s">
        <v>443</v>
      </c>
      <c r="B719" s="2" t="s">
        <v>459</v>
      </c>
      <c r="C719" s="2" t="s">
        <v>464</v>
      </c>
      <c r="D719" s="2" t="s">
        <v>92</v>
      </c>
      <c r="E719" s="55" t="s">
        <v>93</v>
      </c>
      <c r="F719" s="39">
        <v>12900</v>
      </c>
      <c r="G719" s="39">
        <v>12900</v>
      </c>
      <c r="H719" s="39">
        <v>12900</v>
      </c>
    </row>
    <row r="720" spans="1:8" s="27" customFormat="1" ht="47.25" outlineLevel="5" x14ac:dyDescent="0.2">
      <c r="A720" s="25" t="s">
        <v>443</v>
      </c>
      <c r="B720" s="25" t="s">
        <v>459</v>
      </c>
      <c r="C720" s="25" t="s">
        <v>464</v>
      </c>
      <c r="D720" s="25"/>
      <c r="E720" s="56" t="s">
        <v>584</v>
      </c>
      <c r="F720" s="26">
        <f>F721</f>
        <v>30000</v>
      </c>
      <c r="G720" s="26">
        <f t="shared" si="358"/>
        <v>30000</v>
      </c>
      <c r="H720" s="26">
        <f t="shared" si="359"/>
        <v>30000</v>
      </c>
    </row>
    <row r="721" spans="1:8" s="27" customFormat="1" ht="31.5" outlineLevel="7" x14ac:dyDescent="0.2">
      <c r="A721" s="28" t="s">
        <v>443</v>
      </c>
      <c r="B721" s="28" t="s">
        <v>459</v>
      </c>
      <c r="C721" s="28" t="s">
        <v>464</v>
      </c>
      <c r="D721" s="28" t="s">
        <v>92</v>
      </c>
      <c r="E721" s="57" t="s">
        <v>93</v>
      </c>
      <c r="F721" s="29">
        <v>30000</v>
      </c>
      <c r="G721" s="29">
        <v>30000</v>
      </c>
      <c r="H721" s="29">
        <v>30000</v>
      </c>
    </row>
    <row r="722" spans="1:8" ht="47.25" outlineLevel="3" x14ac:dyDescent="0.2">
      <c r="A722" s="1" t="s">
        <v>443</v>
      </c>
      <c r="B722" s="1" t="s">
        <v>459</v>
      </c>
      <c r="C722" s="1" t="s">
        <v>447</v>
      </c>
      <c r="D722" s="1"/>
      <c r="E722" s="54" t="s">
        <v>448</v>
      </c>
      <c r="F722" s="18">
        <f>F723</f>
        <v>101565.9</v>
      </c>
      <c r="G722" s="18">
        <f t="shared" ref="G722:H722" si="360">G723</f>
        <v>96520</v>
      </c>
      <c r="H722" s="18">
        <f t="shared" si="360"/>
        <v>96520</v>
      </c>
    </row>
    <row r="723" spans="1:8" ht="31.5" outlineLevel="4" x14ac:dyDescent="0.2">
      <c r="A723" s="1" t="s">
        <v>443</v>
      </c>
      <c r="B723" s="1" t="s">
        <v>459</v>
      </c>
      <c r="C723" s="1" t="s">
        <v>449</v>
      </c>
      <c r="D723" s="1"/>
      <c r="E723" s="54" t="s">
        <v>57</v>
      </c>
      <c r="F723" s="18">
        <f>F724+F726+F728+F730+F732</f>
        <v>101565.9</v>
      </c>
      <c r="G723" s="18">
        <f t="shared" ref="G723:H723" si="361">G724+G726+G728+G730+G732</f>
        <v>96520</v>
      </c>
      <c r="H723" s="18">
        <f t="shared" si="361"/>
        <v>96520</v>
      </c>
    </row>
    <row r="724" spans="1:8" ht="15.75" outlineLevel="5" x14ac:dyDescent="0.2">
      <c r="A724" s="1" t="s">
        <v>443</v>
      </c>
      <c r="B724" s="1" t="s">
        <v>459</v>
      </c>
      <c r="C724" s="1" t="s">
        <v>465</v>
      </c>
      <c r="D724" s="1"/>
      <c r="E724" s="54" t="s">
        <v>466</v>
      </c>
      <c r="F724" s="18">
        <f>F725</f>
        <v>39282.800000000003</v>
      </c>
      <c r="G724" s="18">
        <f t="shared" ref="G724" si="362">G725</f>
        <v>37320</v>
      </c>
      <c r="H724" s="18">
        <f t="shared" ref="H724" si="363">H725</f>
        <v>37320</v>
      </c>
    </row>
    <row r="725" spans="1:8" ht="31.5" outlineLevel="7" x14ac:dyDescent="0.2">
      <c r="A725" s="2" t="s">
        <v>443</v>
      </c>
      <c r="B725" s="2" t="s">
        <v>459</v>
      </c>
      <c r="C725" s="2" t="s">
        <v>465</v>
      </c>
      <c r="D725" s="2" t="s">
        <v>92</v>
      </c>
      <c r="E725" s="55" t="s">
        <v>93</v>
      </c>
      <c r="F725" s="19">
        <v>39282.800000000003</v>
      </c>
      <c r="G725" s="19">
        <v>37320</v>
      </c>
      <c r="H725" s="19">
        <v>37320</v>
      </c>
    </row>
    <row r="726" spans="1:8" ht="15.75" outlineLevel="5" x14ac:dyDescent="0.2">
      <c r="A726" s="1" t="s">
        <v>443</v>
      </c>
      <c r="B726" s="1" t="s">
        <v>459</v>
      </c>
      <c r="C726" s="1" t="s">
        <v>467</v>
      </c>
      <c r="D726" s="1"/>
      <c r="E726" s="54" t="s">
        <v>468</v>
      </c>
      <c r="F726" s="18">
        <f>F727</f>
        <v>23127</v>
      </c>
      <c r="G726" s="18">
        <f t="shared" ref="G726" si="364">G727</f>
        <v>21970</v>
      </c>
      <c r="H726" s="18">
        <f t="shared" ref="H726" si="365">H727</f>
        <v>21970</v>
      </c>
    </row>
    <row r="727" spans="1:8" ht="31.5" outlineLevel="7" x14ac:dyDescent="0.2">
      <c r="A727" s="2" t="s">
        <v>443</v>
      </c>
      <c r="B727" s="2" t="s">
        <v>459</v>
      </c>
      <c r="C727" s="2" t="s">
        <v>467</v>
      </c>
      <c r="D727" s="2" t="s">
        <v>92</v>
      </c>
      <c r="E727" s="55" t="s">
        <v>93</v>
      </c>
      <c r="F727" s="19">
        <v>23127</v>
      </c>
      <c r="G727" s="19">
        <v>21970</v>
      </c>
      <c r="H727" s="19">
        <v>21970</v>
      </c>
    </row>
    <row r="728" spans="1:8" ht="31.5" outlineLevel="5" x14ac:dyDescent="0.2">
      <c r="A728" s="1" t="s">
        <v>443</v>
      </c>
      <c r="B728" s="1" t="s">
        <v>459</v>
      </c>
      <c r="C728" s="1" t="s">
        <v>469</v>
      </c>
      <c r="D728" s="1"/>
      <c r="E728" s="54" t="s">
        <v>470</v>
      </c>
      <c r="F728" s="18">
        <f>F729</f>
        <v>38556.1</v>
      </c>
      <c r="G728" s="18">
        <f t="shared" ref="G728:H728" si="366">G729</f>
        <v>36630</v>
      </c>
      <c r="H728" s="18">
        <f t="shared" si="366"/>
        <v>36630</v>
      </c>
    </row>
    <row r="729" spans="1:8" ht="31.5" outlineLevel="7" x14ac:dyDescent="0.2">
      <c r="A729" s="2" t="s">
        <v>443</v>
      </c>
      <c r="B729" s="2" t="s">
        <v>459</v>
      </c>
      <c r="C729" s="2" t="s">
        <v>469</v>
      </c>
      <c r="D729" s="2" t="s">
        <v>92</v>
      </c>
      <c r="E729" s="55" t="s">
        <v>93</v>
      </c>
      <c r="F729" s="19">
        <v>38556.1</v>
      </c>
      <c r="G729" s="19">
        <v>36630</v>
      </c>
      <c r="H729" s="19">
        <v>36630</v>
      </c>
    </row>
    <row r="730" spans="1:8" ht="36" customHeight="1" outlineLevel="5" x14ac:dyDescent="0.2">
      <c r="A730" s="1" t="s">
        <v>443</v>
      </c>
      <c r="B730" s="1" t="s">
        <v>459</v>
      </c>
      <c r="C730" s="1" t="s">
        <v>471</v>
      </c>
      <c r="D730" s="1"/>
      <c r="E730" s="54" t="s">
        <v>472</v>
      </c>
      <c r="F730" s="18">
        <f>F731</f>
        <v>50</v>
      </c>
      <c r="G730" s="18">
        <f t="shared" ref="G730:H730" si="367">G731</f>
        <v>50</v>
      </c>
      <c r="H730" s="18">
        <f t="shared" si="367"/>
        <v>50</v>
      </c>
    </row>
    <row r="731" spans="1:8" ht="31.5" outlineLevel="7" x14ac:dyDescent="0.2">
      <c r="A731" s="2" t="s">
        <v>443</v>
      </c>
      <c r="B731" s="2" t="s">
        <v>459</v>
      </c>
      <c r="C731" s="2" t="s">
        <v>471</v>
      </c>
      <c r="D731" s="2" t="s">
        <v>92</v>
      </c>
      <c r="E731" s="55" t="s">
        <v>93</v>
      </c>
      <c r="F731" s="19">
        <v>50</v>
      </c>
      <c r="G731" s="19">
        <v>50</v>
      </c>
      <c r="H731" s="19">
        <v>50</v>
      </c>
    </row>
    <row r="732" spans="1:8" ht="47.25" outlineLevel="5" x14ac:dyDescent="0.2">
      <c r="A732" s="1" t="s">
        <v>443</v>
      </c>
      <c r="B732" s="1" t="s">
        <v>459</v>
      </c>
      <c r="C732" s="1" t="s">
        <v>473</v>
      </c>
      <c r="D732" s="1"/>
      <c r="E732" s="54" t="s">
        <v>474</v>
      </c>
      <c r="F732" s="18">
        <f>F733</f>
        <v>550</v>
      </c>
      <c r="G732" s="18">
        <f t="shared" ref="G732:H732" si="368">G733</f>
        <v>550</v>
      </c>
      <c r="H732" s="18">
        <f t="shared" si="368"/>
        <v>550</v>
      </c>
    </row>
    <row r="733" spans="1:8" ht="31.5" outlineLevel="7" x14ac:dyDescent="0.2">
      <c r="A733" s="2" t="s">
        <v>443</v>
      </c>
      <c r="B733" s="2" t="s">
        <v>459</v>
      </c>
      <c r="C733" s="2" t="s">
        <v>473</v>
      </c>
      <c r="D733" s="2" t="s">
        <v>92</v>
      </c>
      <c r="E733" s="55" t="s">
        <v>93</v>
      </c>
      <c r="F733" s="19">
        <v>550</v>
      </c>
      <c r="G733" s="19">
        <v>550</v>
      </c>
      <c r="H733" s="19">
        <v>550</v>
      </c>
    </row>
    <row r="734" spans="1:8" ht="18" customHeight="1" outlineLevel="1" x14ac:dyDescent="0.2">
      <c r="A734" s="1" t="s">
        <v>443</v>
      </c>
      <c r="B734" s="1" t="s">
        <v>301</v>
      </c>
      <c r="C734" s="1"/>
      <c r="D734" s="1"/>
      <c r="E734" s="54" t="s">
        <v>302</v>
      </c>
      <c r="F734" s="18">
        <f>F735+F750</f>
        <v>19243.5</v>
      </c>
      <c r="G734" s="18">
        <f>G735+G750</f>
        <v>17392.599999999999</v>
      </c>
      <c r="H734" s="18">
        <f>H735+H750</f>
        <v>17160.5</v>
      </c>
    </row>
    <row r="735" spans="1:8" ht="31.5" outlineLevel="2" x14ac:dyDescent="0.2">
      <c r="A735" s="1" t="s">
        <v>443</v>
      </c>
      <c r="B735" s="1" t="s">
        <v>301</v>
      </c>
      <c r="C735" s="1" t="s">
        <v>205</v>
      </c>
      <c r="D735" s="1"/>
      <c r="E735" s="54" t="s">
        <v>206</v>
      </c>
      <c r="F735" s="18">
        <f>F736+F742</f>
        <v>19123.5</v>
      </c>
      <c r="G735" s="18">
        <f>G736+G742</f>
        <v>17392.599999999999</v>
      </c>
      <c r="H735" s="18">
        <f>H736+H742</f>
        <v>17160.5</v>
      </c>
    </row>
    <row r="736" spans="1:8" ht="31.5" outlineLevel="3" x14ac:dyDescent="0.2">
      <c r="A736" s="1" t="s">
        <v>443</v>
      </c>
      <c r="B736" s="1" t="s">
        <v>301</v>
      </c>
      <c r="C736" s="1" t="s">
        <v>303</v>
      </c>
      <c r="D736" s="1"/>
      <c r="E736" s="54" t="s">
        <v>304</v>
      </c>
      <c r="F736" s="18">
        <f>F737</f>
        <v>1460</v>
      </c>
      <c r="G736" s="18">
        <f t="shared" ref="G736:H736" si="369">G737</f>
        <v>1360</v>
      </c>
      <c r="H736" s="18">
        <f t="shared" si="369"/>
        <v>1460</v>
      </c>
    </row>
    <row r="737" spans="1:9" ht="31.5" outlineLevel="4" x14ac:dyDescent="0.2">
      <c r="A737" s="1" t="s">
        <v>443</v>
      </c>
      <c r="B737" s="1" t="s">
        <v>301</v>
      </c>
      <c r="C737" s="1" t="s">
        <v>305</v>
      </c>
      <c r="D737" s="1"/>
      <c r="E737" s="54" t="s">
        <v>624</v>
      </c>
      <c r="F737" s="18">
        <f>F738+F740</f>
        <v>1460</v>
      </c>
      <c r="G737" s="18">
        <f>G738+G740</f>
        <v>1360</v>
      </c>
      <c r="H737" s="18">
        <f>H738+H740</f>
        <v>1460</v>
      </c>
      <c r="I737" s="81"/>
    </row>
    <row r="738" spans="1:9" ht="18.75" customHeight="1" outlineLevel="5" x14ac:dyDescent="0.2">
      <c r="A738" s="1" t="s">
        <v>443</v>
      </c>
      <c r="B738" s="1" t="s">
        <v>301</v>
      </c>
      <c r="C738" s="1" t="s">
        <v>475</v>
      </c>
      <c r="D738" s="1"/>
      <c r="E738" s="54" t="s">
        <v>476</v>
      </c>
      <c r="F738" s="18">
        <f>F739</f>
        <v>1200</v>
      </c>
      <c r="G738" s="18">
        <f t="shared" ref="G738:H738" si="370">G739</f>
        <v>1100</v>
      </c>
      <c r="H738" s="18">
        <f t="shared" si="370"/>
        <v>1200</v>
      </c>
    </row>
    <row r="739" spans="1:9" ht="31.5" outlineLevel="7" x14ac:dyDescent="0.2">
      <c r="A739" s="2" t="s">
        <v>443</v>
      </c>
      <c r="B739" s="2" t="s">
        <v>301</v>
      </c>
      <c r="C739" s="2" t="s">
        <v>475</v>
      </c>
      <c r="D739" s="2" t="s">
        <v>11</v>
      </c>
      <c r="E739" s="55" t="s">
        <v>12</v>
      </c>
      <c r="F739" s="19">
        <v>1200</v>
      </c>
      <c r="G739" s="19">
        <v>1100</v>
      </c>
      <c r="H739" s="19">
        <v>1200</v>
      </c>
    </row>
    <row r="740" spans="1:9" ht="31.5" outlineLevel="5" x14ac:dyDescent="0.2">
      <c r="A740" s="1" t="s">
        <v>443</v>
      </c>
      <c r="B740" s="1" t="s">
        <v>301</v>
      </c>
      <c r="C740" s="1" t="s">
        <v>477</v>
      </c>
      <c r="D740" s="1"/>
      <c r="E740" s="54" t="s">
        <v>478</v>
      </c>
      <c r="F740" s="18">
        <f>F741</f>
        <v>260</v>
      </c>
      <c r="G740" s="18">
        <f t="shared" ref="G740:H740" si="371">G741</f>
        <v>260</v>
      </c>
      <c r="H740" s="18">
        <f t="shared" si="371"/>
        <v>260</v>
      </c>
    </row>
    <row r="741" spans="1:9" ht="31.5" outlineLevel="7" x14ac:dyDescent="0.2">
      <c r="A741" s="2" t="s">
        <v>443</v>
      </c>
      <c r="B741" s="2" t="s">
        <v>301</v>
      </c>
      <c r="C741" s="2" t="s">
        <v>477</v>
      </c>
      <c r="D741" s="2" t="s">
        <v>11</v>
      </c>
      <c r="E741" s="55" t="s">
        <v>12</v>
      </c>
      <c r="F741" s="19">
        <v>260</v>
      </c>
      <c r="G741" s="19">
        <v>260</v>
      </c>
      <c r="H741" s="19">
        <v>260</v>
      </c>
    </row>
    <row r="742" spans="1:9" ht="47.25" outlineLevel="3" x14ac:dyDescent="0.2">
      <c r="A742" s="1" t="s">
        <v>443</v>
      </c>
      <c r="B742" s="1" t="s">
        <v>301</v>
      </c>
      <c r="C742" s="1" t="s">
        <v>447</v>
      </c>
      <c r="D742" s="1"/>
      <c r="E742" s="54" t="s">
        <v>448</v>
      </c>
      <c r="F742" s="18">
        <f>F743</f>
        <v>17663.5</v>
      </c>
      <c r="G742" s="18">
        <f t="shared" ref="G742:H742" si="372">G743</f>
        <v>16032.6</v>
      </c>
      <c r="H742" s="18">
        <f t="shared" si="372"/>
        <v>15700.5</v>
      </c>
    </row>
    <row r="743" spans="1:9" ht="31.5" outlineLevel="4" x14ac:dyDescent="0.2">
      <c r="A743" s="1" t="s">
        <v>443</v>
      </c>
      <c r="B743" s="1" t="s">
        <v>301</v>
      </c>
      <c r="C743" s="1" t="s">
        <v>449</v>
      </c>
      <c r="D743" s="1"/>
      <c r="E743" s="54" t="s">
        <v>57</v>
      </c>
      <c r="F743" s="18">
        <f>F744+F748</f>
        <v>17663.5</v>
      </c>
      <c r="G743" s="18">
        <f t="shared" ref="G743:H743" si="373">G744+G748</f>
        <v>16032.6</v>
      </c>
      <c r="H743" s="18">
        <f t="shared" si="373"/>
        <v>15700.5</v>
      </c>
    </row>
    <row r="744" spans="1:9" ht="15.75" outlineLevel="5" x14ac:dyDescent="0.2">
      <c r="A744" s="1" t="s">
        <v>443</v>
      </c>
      <c r="B744" s="1" t="s">
        <v>301</v>
      </c>
      <c r="C744" s="1" t="s">
        <v>479</v>
      </c>
      <c r="D744" s="1"/>
      <c r="E744" s="54" t="s">
        <v>59</v>
      </c>
      <c r="F744" s="18">
        <f>F745+F746+F747</f>
        <v>8054.9000000000005</v>
      </c>
      <c r="G744" s="18">
        <f t="shared" ref="G744:H744" si="374">G745+G746+G747</f>
        <v>6932.6</v>
      </c>
      <c r="H744" s="18">
        <f t="shared" si="374"/>
        <v>6600.5</v>
      </c>
    </row>
    <row r="745" spans="1:9" ht="47.25" outlineLevel="7" x14ac:dyDescent="0.2">
      <c r="A745" s="2" t="s">
        <v>443</v>
      </c>
      <c r="B745" s="2" t="s">
        <v>301</v>
      </c>
      <c r="C745" s="2" t="s">
        <v>479</v>
      </c>
      <c r="D745" s="2" t="s">
        <v>8</v>
      </c>
      <c r="E745" s="55" t="s">
        <v>9</v>
      </c>
      <c r="F745" s="19">
        <v>7731</v>
      </c>
      <c r="G745" s="19">
        <v>6642.3</v>
      </c>
      <c r="H745" s="19">
        <v>6310.2</v>
      </c>
    </row>
    <row r="746" spans="1:9" ht="31.5" outlineLevel="7" x14ac:dyDescent="0.2">
      <c r="A746" s="2" t="s">
        <v>443</v>
      </c>
      <c r="B746" s="2" t="s">
        <v>301</v>
      </c>
      <c r="C746" s="2" t="s">
        <v>479</v>
      </c>
      <c r="D746" s="2" t="s">
        <v>11</v>
      </c>
      <c r="E746" s="55" t="s">
        <v>12</v>
      </c>
      <c r="F746" s="19">
        <v>323.60000000000002</v>
      </c>
      <c r="G746" s="19">
        <v>290</v>
      </c>
      <c r="H746" s="19">
        <v>290</v>
      </c>
    </row>
    <row r="747" spans="1:9" ht="15.75" outlineLevel="7" x14ac:dyDescent="0.2">
      <c r="A747" s="2" t="s">
        <v>443</v>
      </c>
      <c r="B747" s="2" t="s">
        <v>301</v>
      </c>
      <c r="C747" s="2" t="s">
        <v>479</v>
      </c>
      <c r="D747" s="2" t="s">
        <v>27</v>
      </c>
      <c r="E747" s="55" t="s">
        <v>28</v>
      </c>
      <c r="F747" s="19">
        <v>0.3</v>
      </c>
      <c r="G747" s="19">
        <v>0.3</v>
      </c>
      <c r="H747" s="19">
        <v>0.3</v>
      </c>
    </row>
    <row r="748" spans="1:9" ht="19.5" customHeight="1" outlineLevel="5" x14ac:dyDescent="0.2">
      <c r="A748" s="1" t="s">
        <v>443</v>
      </c>
      <c r="B748" s="1" t="s">
        <v>301</v>
      </c>
      <c r="C748" s="1" t="s">
        <v>480</v>
      </c>
      <c r="D748" s="1"/>
      <c r="E748" s="54" t="s">
        <v>481</v>
      </c>
      <c r="F748" s="18">
        <f>F749</f>
        <v>9608.6</v>
      </c>
      <c r="G748" s="18">
        <f t="shared" ref="G748:H748" si="375">G749</f>
        <v>9100</v>
      </c>
      <c r="H748" s="18">
        <f t="shared" si="375"/>
        <v>9100</v>
      </c>
    </row>
    <row r="749" spans="1:9" ht="31.5" outlineLevel="7" x14ac:dyDescent="0.2">
      <c r="A749" s="2" t="s">
        <v>443</v>
      </c>
      <c r="B749" s="2" t="s">
        <v>301</v>
      </c>
      <c r="C749" s="2" t="s">
        <v>480</v>
      </c>
      <c r="D749" s="2" t="s">
        <v>92</v>
      </c>
      <c r="E749" s="55" t="s">
        <v>93</v>
      </c>
      <c r="F749" s="19">
        <v>9608.6</v>
      </c>
      <c r="G749" s="19">
        <v>9100</v>
      </c>
      <c r="H749" s="19">
        <v>9100</v>
      </c>
    </row>
    <row r="750" spans="1:9" ht="47.25" outlineLevel="2" x14ac:dyDescent="0.2">
      <c r="A750" s="1" t="s">
        <v>443</v>
      </c>
      <c r="B750" s="1" t="s">
        <v>301</v>
      </c>
      <c r="C750" s="1" t="s">
        <v>76</v>
      </c>
      <c r="D750" s="1"/>
      <c r="E750" s="54" t="s">
        <v>77</v>
      </c>
      <c r="F750" s="18">
        <f>F751</f>
        <v>120</v>
      </c>
      <c r="G750" s="18">
        <f t="shared" ref="G750:H750" si="376">G751</f>
        <v>0</v>
      </c>
      <c r="H750" s="18">
        <f t="shared" si="376"/>
        <v>0</v>
      </c>
    </row>
    <row r="751" spans="1:9" ht="31.5" outlineLevel="3" x14ac:dyDescent="0.2">
      <c r="A751" s="1" t="s">
        <v>443</v>
      </c>
      <c r="B751" s="1" t="s">
        <v>301</v>
      </c>
      <c r="C751" s="1" t="s">
        <v>78</v>
      </c>
      <c r="D751" s="1"/>
      <c r="E751" s="54" t="s">
        <v>79</v>
      </c>
      <c r="F751" s="18">
        <f>F752+F755+F758</f>
        <v>120</v>
      </c>
      <c r="G751" s="18">
        <f t="shared" ref="G751:H751" si="377">G752+G755+G758</f>
        <v>0</v>
      </c>
      <c r="H751" s="18">
        <f t="shared" si="377"/>
        <v>0</v>
      </c>
    </row>
    <row r="752" spans="1:9" ht="31.5" outlineLevel="4" x14ac:dyDescent="0.2">
      <c r="A752" s="1" t="s">
        <v>443</v>
      </c>
      <c r="B752" s="1" t="s">
        <v>301</v>
      </c>
      <c r="C752" s="1" t="s">
        <v>147</v>
      </c>
      <c r="D752" s="1"/>
      <c r="E752" s="54" t="s">
        <v>148</v>
      </c>
      <c r="F752" s="18">
        <f>F753</f>
        <v>30</v>
      </c>
      <c r="G752" s="18">
        <f t="shared" ref="G752:G753" si="378">G753</f>
        <v>0</v>
      </c>
      <c r="H752" s="18">
        <f t="shared" ref="H752:H753" si="379">H753</f>
        <v>0</v>
      </c>
    </row>
    <row r="753" spans="1:10" ht="15.75" outlineLevel="5" x14ac:dyDescent="0.2">
      <c r="A753" s="1" t="s">
        <v>443</v>
      </c>
      <c r="B753" s="1" t="s">
        <v>301</v>
      </c>
      <c r="C753" s="1" t="s">
        <v>434</v>
      </c>
      <c r="D753" s="1"/>
      <c r="E753" s="54" t="s">
        <v>435</v>
      </c>
      <c r="F753" s="18">
        <f>F754</f>
        <v>30</v>
      </c>
      <c r="G753" s="18">
        <f t="shared" si="378"/>
        <v>0</v>
      </c>
      <c r="H753" s="18">
        <f t="shared" si="379"/>
        <v>0</v>
      </c>
    </row>
    <row r="754" spans="1:10" ht="31.5" outlineLevel="7" x14ac:dyDescent="0.2">
      <c r="A754" s="2" t="s">
        <v>443</v>
      </c>
      <c r="B754" s="2" t="s">
        <v>301</v>
      </c>
      <c r="C754" s="2" t="s">
        <v>434</v>
      </c>
      <c r="D754" s="2" t="s">
        <v>11</v>
      </c>
      <c r="E754" s="55" t="s">
        <v>12</v>
      </c>
      <c r="F754" s="19">
        <v>30</v>
      </c>
      <c r="G754" s="19"/>
      <c r="H754" s="19"/>
    </row>
    <row r="755" spans="1:10" ht="47.25" outlineLevel="4" x14ac:dyDescent="0.2">
      <c r="A755" s="1" t="s">
        <v>443</v>
      </c>
      <c r="B755" s="1" t="s">
        <v>301</v>
      </c>
      <c r="C755" s="1" t="s">
        <v>436</v>
      </c>
      <c r="D755" s="1"/>
      <c r="E755" s="54" t="s">
        <v>437</v>
      </c>
      <c r="F755" s="18">
        <f>F756</f>
        <v>70</v>
      </c>
      <c r="G755" s="18">
        <f t="shared" ref="G755:G756" si="380">G756</f>
        <v>0</v>
      </c>
      <c r="H755" s="18">
        <f t="shared" ref="H755:H756" si="381">H756</f>
        <v>0</v>
      </c>
    </row>
    <row r="756" spans="1:10" ht="31.5" outlineLevel="5" x14ac:dyDescent="0.2">
      <c r="A756" s="1" t="s">
        <v>443</v>
      </c>
      <c r="B756" s="1" t="s">
        <v>301</v>
      </c>
      <c r="C756" s="1" t="s">
        <v>438</v>
      </c>
      <c r="D756" s="1"/>
      <c r="E756" s="54" t="s">
        <v>439</v>
      </c>
      <c r="F756" s="18">
        <f>F757</f>
        <v>70</v>
      </c>
      <c r="G756" s="18">
        <f t="shared" si="380"/>
        <v>0</v>
      </c>
      <c r="H756" s="18">
        <f t="shared" si="381"/>
        <v>0</v>
      </c>
    </row>
    <row r="757" spans="1:10" ht="31.5" outlineLevel="7" x14ac:dyDescent="0.2">
      <c r="A757" s="2" t="s">
        <v>443</v>
      </c>
      <c r="B757" s="2" t="s">
        <v>301</v>
      </c>
      <c r="C757" s="2" t="s">
        <v>438</v>
      </c>
      <c r="D757" s="2" t="s">
        <v>11</v>
      </c>
      <c r="E757" s="55" t="s">
        <v>12</v>
      </c>
      <c r="F757" s="19">
        <v>70</v>
      </c>
      <c r="G757" s="19"/>
      <c r="H757" s="19"/>
    </row>
    <row r="758" spans="1:10" ht="31.5" outlineLevel="4" x14ac:dyDescent="0.2">
      <c r="A758" s="1" t="s">
        <v>443</v>
      </c>
      <c r="B758" s="1" t="s">
        <v>301</v>
      </c>
      <c r="C758" s="1" t="s">
        <v>482</v>
      </c>
      <c r="D758" s="1"/>
      <c r="E758" s="54" t="s">
        <v>483</v>
      </c>
      <c r="F758" s="18">
        <f>F759</f>
        <v>20</v>
      </c>
      <c r="G758" s="18">
        <f t="shared" ref="G758:G759" si="382">G759</f>
        <v>0</v>
      </c>
      <c r="H758" s="18">
        <f t="shared" ref="H758:H759" si="383">H759</f>
        <v>0</v>
      </c>
    </row>
    <row r="759" spans="1:10" ht="15.75" outlineLevel="5" x14ac:dyDescent="0.2">
      <c r="A759" s="1" t="s">
        <v>443</v>
      </c>
      <c r="B759" s="1" t="s">
        <v>301</v>
      </c>
      <c r="C759" s="1" t="s">
        <v>484</v>
      </c>
      <c r="D759" s="1"/>
      <c r="E759" s="54" t="s">
        <v>485</v>
      </c>
      <c r="F759" s="18">
        <f>F760</f>
        <v>20</v>
      </c>
      <c r="G759" s="18">
        <f t="shared" si="382"/>
        <v>0</v>
      </c>
      <c r="H759" s="18">
        <f t="shared" si="383"/>
        <v>0</v>
      </c>
    </row>
    <row r="760" spans="1:10" ht="31.5" outlineLevel="7" x14ac:dyDescent="0.2">
      <c r="A760" s="2" t="s">
        <v>443</v>
      </c>
      <c r="B760" s="2" t="s">
        <v>301</v>
      </c>
      <c r="C760" s="2" t="s">
        <v>484</v>
      </c>
      <c r="D760" s="2" t="s">
        <v>11</v>
      </c>
      <c r="E760" s="55" t="s">
        <v>12</v>
      </c>
      <c r="F760" s="19">
        <v>20</v>
      </c>
      <c r="G760" s="19"/>
      <c r="H760" s="19"/>
    </row>
    <row r="761" spans="1:10" ht="15.75" outlineLevel="7" x14ac:dyDescent="0.2">
      <c r="A761" s="1" t="s">
        <v>443</v>
      </c>
      <c r="B761" s="1" t="s">
        <v>576</v>
      </c>
      <c r="C761" s="2"/>
      <c r="D761" s="2"/>
      <c r="E761" s="53" t="s">
        <v>560</v>
      </c>
      <c r="F761" s="18">
        <f>F762</f>
        <v>15963.000000000002</v>
      </c>
      <c r="G761" s="18">
        <f t="shared" ref="G761:H761" si="384">G762</f>
        <v>15626.4</v>
      </c>
      <c r="H761" s="18">
        <f t="shared" si="384"/>
        <v>3000</v>
      </c>
    </row>
    <row r="762" spans="1:10" ht="15.75" outlineLevel="1" x14ac:dyDescent="0.2">
      <c r="A762" s="1" t="s">
        <v>443</v>
      </c>
      <c r="B762" s="1" t="s">
        <v>310</v>
      </c>
      <c r="C762" s="1"/>
      <c r="D762" s="1"/>
      <c r="E762" s="54" t="s">
        <v>311</v>
      </c>
      <c r="F762" s="18">
        <f>F763</f>
        <v>15963.000000000002</v>
      </c>
      <c r="G762" s="18">
        <f t="shared" ref="G762:H764" si="385">G763</f>
        <v>15626.4</v>
      </c>
      <c r="H762" s="18">
        <f t="shared" si="385"/>
        <v>3000</v>
      </c>
    </row>
    <row r="763" spans="1:10" ht="31.5" outlineLevel="2" x14ac:dyDescent="0.2">
      <c r="A763" s="1" t="s">
        <v>443</v>
      </c>
      <c r="B763" s="1" t="s">
        <v>310</v>
      </c>
      <c r="C763" s="1" t="s">
        <v>42</v>
      </c>
      <c r="D763" s="1"/>
      <c r="E763" s="54" t="s">
        <v>43</v>
      </c>
      <c r="F763" s="18">
        <f>F764</f>
        <v>15963.000000000002</v>
      </c>
      <c r="G763" s="18">
        <f t="shared" si="385"/>
        <v>15626.4</v>
      </c>
      <c r="H763" s="18">
        <f t="shared" si="385"/>
        <v>3000</v>
      </c>
    </row>
    <row r="764" spans="1:10" ht="31.5" outlineLevel="3" x14ac:dyDescent="0.2">
      <c r="A764" s="1" t="s">
        <v>443</v>
      </c>
      <c r="B764" s="1" t="s">
        <v>310</v>
      </c>
      <c r="C764" s="1" t="s">
        <v>486</v>
      </c>
      <c r="D764" s="1"/>
      <c r="E764" s="54" t="s">
        <v>487</v>
      </c>
      <c r="F764" s="18">
        <f>F765</f>
        <v>15963.000000000002</v>
      </c>
      <c r="G764" s="18">
        <f t="shared" si="385"/>
        <v>15626.4</v>
      </c>
      <c r="H764" s="18">
        <f t="shared" si="385"/>
        <v>3000</v>
      </c>
    </row>
    <row r="765" spans="1:10" ht="31.5" outlineLevel="4" x14ac:dyDescent="0.2">
      <c r="A765" s="1" t="s">
        <v>443</v>
      </c>
      <c r="B765" s="1" t="s">
        <v>310</v>
      </c>
      <c r="C765" s="1" t="s">
        <v>488</v>
      </c>
      <c r="D765" s="1"/>
      <c r="E765" s="54" t="s">
        <v>489</v>
      </c>
      <c r="F765" s="18">
        <f>F770+F768+F766+F772</f>
        <v>15963.000000000002</v>
      </c>
      <c r="G765" s="18">
        <f t="shared" ref="G765:H765" si="386">G770+G768+G766+G772</f>
        <v>15626.4</v>
      </c>
      <c r="H765" s="18">
        <f t="shared" si="386"/>
        <v>3000</v>
      </c>
    </row>
    <row r="766" spans="1:10" s="24" customFormat="1" ht="15.75" outlineLevel="5" x14ac:dyDescent="0.2">
      <c r="A766" s="25" t="s">
        <v>443</v>
      </c>
      <c r="B766" s="25" t="s">
        <v>310</v>
      </c>
      <c r="C766" s="43" t="s">
        <v>490</v>
      </c>
      <c r="D766" s="25"/>
      <c r="E766" s="56" t="s">
        <v>602</v>
      </c>
      <c r="F766" s="26">
        <f>F767</f>
        <v>5760.7</v>
      </c>
      <c r="G766" s="26">
        <f t="shared" ref="G766:H766" si="387">G767</f>
        <v>5760.7</v>
      </c>
      <c r="H766" s="26">
        <f t="shared" si="387"/>
        <v>0</v>
      </c>
    </row>
    <row r="767" spans="1:10" s="24" customFormat="1" ht="15.75" outlineLevel="5" x14ac:dyDescent="0.2">
      <c r="A767" s="28" t="s">
        <v>443</v>
      </c>
      <c r="B767" s="28" t="s">
        <v>310</v>
      </c>
      <c r="C767" s="42" t="s">
        <v>490</v>
      </c>
      <c r="D767" s="28" t="s">
        <v>33</v>
      </c>
      <c r="E767" s="57" t="s">
        <v>34</v>
      </c>
      <c r="F767" s="29">
        <v>5760.7</v>
      </c>
      <c r="G767" s="29">
        <v>5760.7</v>
      </c>
      <c r="H767" s="29"/>
    </row>
    <row r="768" spans="1:10" s="24" customFormat="1" ht="31.5" outlineLevel="5" x14ac:dyDescent="0.2">
      <c r="A768" s="1" t="s">
        <v>443</v>
      </c>
      <c r="B768" s="1" t="s">
        <v>310</v>
      </c>
      <c r="C768" s="1" t="s">
        <v>491</v>
      </c>
      <c r="D768" s="1"/>
      <c r="E768" s="54" t="s">
        <v>816</v>
      </c>
      <c r="F768" s="18">
        <f>F769</f>
        <v>2200</v>
      </c>
      <c r="G768" s="18">
        <f t="shared" ref="G768:H768" si="388">G769</f>
        <v>2200</v>
      </c>
      <c r="H768" s="18">
        <f t="shared" si="388"/>
        <v>3000</v>
      </c>
      <c r="I768" s="81"/>
      <c r="J768" s="81"/>
    </row>
    <row r="769" spans="1:11" s="24" customFormat="1" ht="15.75" outlineLevel="7" x14ac:dyDescent="0.2">
      <c r="A769" s="2" t="s">
        <v>443</v>
      </c>
      <c r="B769" s="2" t="s">
        <v>310</v>
      </c>
      <c r="C769" s="2" t="s">
        <v>491</v>
      </c>
      <c r="D769" s="2" t="s">
        <v>33</v>
      </c>
      <c r="E769" s="55" t="s">
        <v>34</v>
      </c>
      <c r="F769" s="19">
        <v>2200</v>
      </c>
      <c r="G769" s="19">
        <v>2200</v>
      </c>
      <c r="H769" s="19">
        <v>3000</v>
      </c>
      <c r="I769" s="180"/>
      <c r="J769" s="180"/>
    </row>
    <row r="770" spans="1:11" s="27" customFormat="1" ht="31.5" outlineLevel="5" x14ac:dyDescent="0.2">
      <c r="A770" s="25" t="s">
        <v>443</v>
      </c>
      <c r="B770" s="25" t="s">
        <v>310</v>
      </c>
      <c r="C770" s="25" t="s">
        <v>491</v>
      </c>
      <c r="D770" s="25"/>
      <c r="E770" s="56" t="s">
        <v>817</v>
      </c>
      <c r="F770" s="26">
        <f>F771</f>
        <v>6001.7</v>
      </c>
      <c r="G770" s="26">
        <f t="shared" ref="G770:H772" si="389">G771</f>
        <v>5749.3</v>
      </c>
      <c r="H770" s="26">
        <f t="shared" si="389"/>
        <v>0</v>
      </c>
      <c r="I770" s="81"/>
      <c r="J770" s="70"/>
    </row>
    <row r="771" spans="1:11" s="27" customFormat="1" ht="15.75" outlineLevel="7" x14ac:dyDescent="0.2">
      <c r="A771" s="28" t="s">
        <v>443</v>
      </c>
      <c r="B771" s="28" t="s">
        <v>310</v>
      </c>
      <c r="C771" s="28" t="s">
        <v>491</v>
      </c>
      <c r="D771" s="28" t="s">
        <v>33</v>
      </c>
      <c r="E771" s="57" t="s">
        <v>34</v>
      </c>
      <c r="F771" s="29">
        <v>6001.7</v>
      </c>
      <c r="G771" s="29">
        <v>5749.3</v>
      </c>
      <c r="H771" s="29"/>
      <c r="I771" s="70"/>
      <c r="J771" s="70"/>
    </row>
    <row r="772" spans="1:11" s="27" customFormat="1" ht="31.5" outlineLevel="5" x14ac:dyDescent="0.2">
      <c r="A772" s="25" t="s">
        <v>443</v>
      </c>
      <c r="B772" s="25" t="s">
        <v>310</v>
      </c>
      <c r="C772" s="25" t="s">
        <v>491</v>
      </c>
      <c r="D772" s="25"/>
      <c r="E772" s="56" t="s">
        <v>818</v>
      </c>
      <c r="F772" s="26">
        <f>F773</f>
        <v>2000.6</v>
      </c>
      <c r="G772" s="26">
        <f t="shared" si="389"/>
        <v>1916.4</v>
      </c>
      <c r="H772" s="26">
        <f t="shared" si="389"/>
        <v>0</v>
      </c>
      <c r="I772" s="81"/>
      <c r="J772" s="70"/>
    </row>
    <row r="773" spans="1:11" s="27" customFormat="1" ht="15.75" outlineLevel="7" x14ac:dyDescent="0.2">
      <c r="A773" s="28" t="s">
        <v>443</v>
      </c>
      <c r="B773" s="28" t="s">
        <v>310</v>
      </c>
      <c r="C773" s="28" t="s">
        <v>491</v>
      </c>
      <c r="D773" s="28" t="s">
        <v>33</v>
      </c>
      <c r="E773" s="57" t="s">
        <v>34</v>
      </c>
      <c r="F773" s="29">
        <v>2000.6</v>
      </c>
      <c r="G773" s="29">
        <v>1916.4</v>
      </c>
      <c r="H773" s="29"/>
    </row>
    <row r="774" spans="1:11" s="27" customFormat="1" ht="15.75" outlineLevel="7" x14ac:dyDescent="0.2">
      <c r="A774" s="28"/>
      <c r="B774" s="28"/>
      <c r="C774" s="28"/>
      <c r="D774" s="28"/>
      <c r="E774" s="57"/>
      <c r="F774" s="29"/>
      <c r="G774" s="29"/>
      <c r="H774" s="29"/>
    </row>
    <row r="775" spans="1:11" ht="31.5" x14ac:dyDescent="0.2">
      <c r="A775" s="16" t="s">
        <v>492</v>
      </c>
      <c r="B775" s="16"/>
      <c r="C775" s="16"/>
      <c r="D775" s="16"/>
      <c r="E775" s="52" t="s">
        <v>493</v>
      </c>
      <c r="F775" s="17">
        <f>F776+F783+F807+F814</f>
        <v>99030.399999999994</v>
      </c>
      <c r="G775" s="17">
        <f>G776+G783+G807+G814</f>
        <v>97136.049549999996</v>
      </c>
      <c r="H775" s="17">
        <f>H776+H783+H807+H814</f>
        <v>94429.799999999988</v>
      </c>
      <c r="I775" s="38">
        <f>F775-F841</f>
        <v>99030.399999999994</v>
      </c>
      <c r="J775" s="38">
        <f t="shared" ref="J775:K775" si="390">G775-G841</f>
        <v>94524.547049999994</v>
      </c>
      <c r="K775" s="38">
        <f t="shared" si="390"/>
        <v>94429.799999999988</v>
      </c>
    </row>
    <row r="776" spans="1:11" s="23" customFormat="1" ht="15.75" x14ac:dyDescent="0.2">
      <c r="A776" s="1" t="s">
        <v>492</v>
      </c>
      <c r="B776" s="1" t="s">
        <v>565</v>
      </c>
      <c r="C776" s="22"/>
      <c r="D776" s="22"/>
      <c r="E776" s="53" t="s">
        <v>549</v>
      </c>
      <c r="F776" s="20">
        <f t="shared" ref="F776:F781" si="391">F777</f>
        <v>18.7</v>
      </c>
      <c r="G776" s="20">
        <f t="shared" ref="G776:H776" si="392">G777</f>
        <v>18.7</v>
      </c>
      <c r="H776" s="20">
        <f t="shared" si="392"/>
        <v>18.7</v>
      </c>
    </row>
    <row r="777" spans="1:11" ht="15.75" outlineLevel="1" x14ac:dyDescent="0.2">
      <c r="A777" s="1" t="s">
        <v>492</v>
      </c>
      <c r="B777" s="1" t="s">
        <v>15</v>
      </c>
      <c r="C777" s="1"/>
      <c r="D777" s="1"/>
      <c r="E777" s="54" t="s">
        <v>16</v>
      </c>
      <c r="F777" s="18">
        <f t="shared" si="391"/>
        <v>18.7</v>
      </c>
      <c r="G777" s="18">
        <f t="shared" ref="G777:G781" si="393">G778</f>
        <v>18.7</v>
      </c>
      <c r="H777" s="18">
        <f t="shared" ref="H777:H781" si="394">H778</f>
        <v>18.7</v>
      </c>
    </row>
    <row r="778" spans="1:11" ht="31.5" outlineLevel="2" x14ac:dyDescent="0.2">
      <c r="A778" s="1" t="s">
        <v>492</v>
      </c>
      <c r="B778" s="1" t="s">
        <v>15</v>
      </c>
      <c r="C778" s="1" t="s">
        <v>52</v>
      </c>
      <c r="D778" s="1"/>
      <c r="E778" s="54" t="s">
        <v>53</v>
      </c>
      <c r="F778" s="18">
        <f t="shared" si="391"/>
        <v>18.7</v>
      </c>
      <c r="G778" s="18">
        <f t="shared" si="393"/>
        <v>18.7</v>
      </c>
      <c r="H778" s="18">
        <f t="shared" si="394"/>
        <v>18.7</v>
      </c>
    </row>
    <row r="779" spans="1:11" ht="31.5" outlineLevel="3" x14ac:dyDescent="0.2">
      <c r="A779" s="1" t="s">
        <v>492</v>
      </c>
      <c r="B779" s="1" t="s">
        <v>15</v>
      </c>
      <c r="C779" s="1" t="s">
        <v>98</v>
      </c>
      <c r="D779" s="1"/>
      <c r="E779" s="54" t="s">
        <v>99</v>
      </c>
      <c r="F779" s="18">
        <f t="shared" si="391"/>
        <v>18.7</v>
      </c>
      <c r="G779" s="18">
        <f t="shared" si="393"/>
        <v>18.7</v>
      </c>
      <c r="H779" s="18">
        <f t="shared" si="394"/>
        <v>18.7</v>
      </c>
    </row>
    <row r="780" spans="1:11" ht="47.25" outlineLevel="4" x14ac:dyDescent="0.2">
      <c r="A780" s="1" t="s">
        <v>492</v>
      </c>
      <c r="B780" s="1" t="s">
        <v>15</v>
      </c>
      <c r="C780" s="1" t="s">
        <v>100</v>
      </c>
      <c r="D780" s="1"/>
      <c r="E780" s="54" t="s">
        <v>101</v>
      </c>
      <c r="F780" s="18">
        <f t="shared" si="391"/>
        <v>18.7</v>
      </c>
      <c r="G780" s="18">
        <f t="shared" si="393"/>
        <v>18.7</v>
      </c>
      <c r="H780" s="18">
        <f t="shared" si="394"/>
        <v>18.7</v>
      </c>
    </row>
    <row r="781" spans="1:11" ht="15.75" outlineLevel="5" x14ac:dyDescent="0.2">
      <c r="A781" s="1" t="s">
        <v>492</v>
      </c>
      <c r="B781" s="1" t="s">
        <v>15</v>
      </c>
      <c r="C781" s="1" t="s">
        <v>102</v>
      </c>
      <c r="D781" s="1"/>
      <c r="E781" s="54" t="s">
        <v>103</v>
      </c>
      <c r="F781" s="18">
        <f t="shared" si="391"/>
        <v>18.7</v>
      </c>
      <c r="G781" s="18">
        <f t="shared" si="393"/>
        <v>18.7</v>
      </c>
      <c r="H781" s="18">
        <f t="shared" si="394"/>
        <v>18.7</v>
      </c>
    </row>
    <row r="782" spans="1:11" ht="31.5" outlineLevel="7" x14ac:dyDescent="0.2">
      <c r="A782" s="2" t="s">
        <v>492</v>
      </c>
      <c r="B782" s="2" t="s">
        <v>15</v>
      </c>
      <c r="C782" s="2" t="s">
        <v>102</v>
      </c>
      <c r="D782" s="2" t="s">
        <v>11</v>
      </c>
      <c r="E782" s="55" t="s">
        <v>12</v>
      </c>
      <c r="F782" s="19">
        <v>18.7</v>
      </c>
      <c r="G782" s="19">
        <v>18.7</v>
      </c>
      <c r="H782" s="19">
        <v>18.7</v>
      </c>
    </row>
    <row r="783" spans="1:11" ht="15.75" outlineLevel="7" x14ac:dyDescent="0.2">
      <c r="A783" s="1" t="s">
        <v>492</v>
      </c>
      <c r="B783" s="1" t="s">
        <v>566</v>
      </c>
      <c r="C783" s="2"/>
      <c r="D783" s="2"/>
      <c r="E783" s="53" t="s">
        <v>550</v>
      </c>
      <c r="F783" s="18">
        <f>F784+F790+F801</f>
        <v>38012.5</v>
      </c>
      <c r="G783" s="18">
        <f t="shared" ref="G783:H783" si="395">G784+G790+G801</f>
        <v>37187.800000000003</v>
      </c>
      <c r="H783" s="18">
        <f t="shared" si="395"/>
        <v>37187.800000000003</v>
      </c>
    </row>
    <row r="784" spans="1:11" ht="15.75" outlineLevel="1" x14ac:dyDescent="0.2">
      <c r="A784" s="1" t="s">
        <v>492</v>
      </c>
      <c r="B784" s="1" t="s">
        <v>416</v>
      </c>
      <c r="C784" s="1"/>
      <c r="D784" s="1"/>
      <c r="E784" s="54" t="s">
        <v>417</v>
      </c>
      <c r="F784" s="18">
        <f>F785</f>
        <v>37449.800000000003</v>
      </c>
      <c r="G784" s="18">
        <f t="shared" ref="G784:G788" si="396">G785</f>
        <v>36702.800000000003</v>
      </c>
      <c r="H784" s="18">
        <f t="shared" ref="H784:H788" si="397">H785</f>
        <v>36702.800000000003</v>
      </c>
    </row>
    <row r="785" spans="1:8" ht="31.5" outlineLevel="2" x14ac:dyDescent="0.2">
      <c r="A785" s="1" t="s">
        <v>492</v>
      </c>
      <c r="B785" s="1" t="s">
        <v>416</v>
      </c>
      <c r="C785" s="1" t="s">
        <v>348</v>
      </c>
      <c r="D785" s="1"/>
      <c r="E785" s="54" t="s">
        <v>349</v>
      </c>
      <c r="F785" s="18">
        <f>F786</f>
        <v>37449.800000000003</v>
      </c>
      <c r="G785" s="18">
        <f t="shared" si="396"/>
        <v>36702.800000000003</v>
      </c>
      <c r="H785" s="18">
        <f t="shared" si="397"/>
        <v>36702.800000000003</v>
      </c>
    </row>
    <row r="786" spans="1:8" ht="31.5" outlineLevel="3" x14ac:dyDescent="0.2">
      <c r="A786" s="1" t="s">
        <v>492</v>
      </c>
      <c r="B786" s="1" t="s">
        <v>416</v>
      </c>
      <c r="C786" s="1" t="s">
        <v>494</v>
      </c>
      <c r="D786" s="1"/>
      <c r="E786" s="54" t="s">
        <v>495</v>
      </c>
      <c r="F786" s="18">
        <f>F787</f>
        <v>37449.800000000003</v>
      </c>
      <c r="G786" s="18">
        <f t="shared" si="396"/>
        <v>36702.800000000003</v>
      </c>
      <c r="H786" s="18">
        <f t="shared" si="397"/>
        <v>36702.800000000003</v>
      </c>
    </row>
    <row r="787" spans="1:8" ht="31.5" outlineLevel="4" x14ac:dyDescent="0.2">
      <c r="A787" s="1" t="s">
        <v>492</v>
      </c>
      <c r="B787" s="1" t="s">
        <v>416</v>
      </c>
      <c r="C787" s="1" t="s">
        <v>496</v>
      </c>
      <c r="D787" s="1"/>
      <c r="E787" s="54" t="s">
        <v>57</v>
      </c>
      <c r="F787" s="18">
        <f>F788</f>
        <v>37449.800000000003</v>
      </c>
      <c r="G787" s="18">
        <f t="shared" si="396"/>
        <v>36702.800000000003</v>
      </c>
      <c r="H787" s="18">
        <f t="shared" si="397"/>
        <v>36702.800000000003</v>
      </c>
    </row>
    <row r="788" spans="1:8" ht="15.75" outlineLevel="5" x14ac:dyDescent="0.2">
      <c r="A788" s="1" t="s">
        <v>492</v>
      </c>
      <c r="B788" s="1" t="s">
        <v>416</v>
      </c>
      <c r="C788" s="1" t="s">
        <v>497</v>
      </c>
      <c r="D788" s="1"/>
      <c r="E788" s="54" t="s">
        <v>419</v>
      </c>
      <c r="F788" s="18">
        <f>F789</f>
        <v>37449.800000000003</v>
      </c>
      <c r="G788" s="18">
        <f t="shared" si="396"/>
        <v>36702.800000000003</v>
      </c>
      <c r="H788" s="18">
        <f t="shared" si="397"/>
        <v>36702.800000000003</v>
      </c>
    </row>
    <row r="789" spans="1:8" ht="31.5" outlineLevel="7" x14ac:dyDescent="0.2">
      <c r="A789" s="2" t="s">
        <v>492</v>
      </c>
      <c r="B789" s="2" t="s">
        <v>416</v>
      </c>
      <c r="C789" s="2" t="s">
        <v>497</v>
      </c>
      <c r="D789" s="2" t="s">
        <v>92</v>
      </c>
      <c r="E789" s="55" t="s">
        <v>93</v>
      </c>
      <c r="F789" s="19">
        <f>14807+22642.8</f>
        <v>37449.800000000003</v>
      </c>
      <c r="G789" s="19">
        <f>14060+22642.8</f>
        <v>36702.800000000003</v>
      </c>
      <c r="H789" s="19">
        <f>14060+22642.8</f>
        <v>36702.800000000003</v>
      </c>
    </row>
    <row r="790" spans="1:8" ht="31.5" outlineLevel="1" x14ac:dyDescent="0.2">
      <c r="A790" s="1" t="s">
        <v>492</v>
      </c>
      <c r="B790" s="1" t="s">
        <v>21</v>
      </c>
      <c r="C790" s="1"/>
      <c r="D790" s="1"/>
      <c r="E790" s="54" t="s">
        <v>22</v>
      </c>
      <c r="F790" s="18">
        <f>F791+F796</f>
        <v>24.5</v>
      </c>
      <c r="G790" s="18">
        <f t="shared" ref="G790:H790" si="398">G791+G796</f>
        <v>0</v>
      </c>
      <c r="H790" s="18">
        <f t="shared" si="398"/>
        <v>0</v>
      </c>
    </row>
    <row r="791" spans="1:8" ht="31.5" outlineLevel="2" x14ac:dyDescent="0.2">
      <c r="A791" s="1" t="s">
        <v>492</v>
      </c>
      <c r="B791" s="1" t="s">
        <v>21</v>
      </c>
      <c r="C791" s="1" t="s">
        <v>348</v>
      </c>
      <c r="D791" s="1"/>
      <c r="E791" s="54" t="s">
        <v>349</v>
      </c>
      <c r="F791" s="18">
        <f>F792</f>
        <v>4.5</v>
      </c>
      <c r="G791" s="18">
        <f t="shared" ref="G791:G794" si="399">G792</f>
        <v>0</v>
      </c>
      <c r="H791" s="18">
        <f t="shared" ref="H791:H794" si="400">H792</f>
        <v>0</v>
      </c>
    </row>
    <row r="792" spans="1:8" ht="31.5" outlineLevel="3" x14ac:dyDescent="0.2">
      <c r="A792" s="1" t="s">
        <v>492</v>
      </c>
      <c r="B792" s="1" t="s">
        <v>21</v>
      </c>
      <c r="C792" s="1" t="s">
        <v>494</v>
      </c>
      <c r="D792" s="1"/>
      <c r="E792" s="54" t="s">
        <v>495</v>
      </c>
      <c r="F792" s="18">
        <f>F793</f>
        <v>4.5</v>
      </c>
      <c r="G792" s="18">
        <f t="shared" si="399"/>
        <v>0</v>
      </c>
      <c r="H792" s="18">
        <f t="shared" si="400"/>
        <v>0</v>
      </c>
    </row>
    <row r="793" spans="1:8" ht="31.5" outlineLevel="4" x14ac:dyDescent="0.2">
      <c r="A793" s="1" t="s">
        <v>492</v>
      </c>
      <c r="B793" s="1" t="s">
        <v>21</v>
      </c>
      <c r="C793" s="1" t="s">
        <v>496</v>
      </c>
      <c r="D793" s="1"/>
      <c r="E793" s="54" t="s">
        <v>57</v>
      </c>
      <c r="F793" s="18">
        <f>F794</f>
        <v>4.5</v>
      </c>
      <c r="G793" s="18">
        <f t="shared" si="399"/>
        <v>0</v>
      </c>
      <c r="H793" s="18">
        <f t="shared" si="400"/>
        <v>0</v>
      </c>
    </row>
    <row r="794" spans="1:8" ht="31.5" outlineLevel="5" x14ac:dyDescent="0.2">
      <c r="A794" s="1" t="s">
        <v>492</v>
      </c>
      <c r="B794" s="1" t="s">
        <v>21</v>
      </c>
      <c r="C794" s="1" t="s">
        <v>498</v>
      </c>
      <c r="D794" s="1"/>
      <c r="E794" s="79" t="s">
        <v>564</v>
      </c>
      <c r="F794" s="18">
        <f>F795</f>
        <v>4.5</v>
      </c>
      <c r="G794" s="18">
        <f t="shared" si="399"/>
        <v>0</v>
      </c>
      <c r="H794" s="18">
        <f t="shared" si="400"/>
        <v>0</v>
      </c>
    </row>
    <row r="795" spans="1:8" ht="31.5" outlineLevel="7" x14ac:dyDescent="0.2">
      <c r="A795" s="2" t="s">
        <v>492</v>
      </c>
      <c r="B795" s="2" t="s">
        <v>21</v>
      </c>
      <c r="C795" s="2" t="s">
        <v>498</v>
      </c>
      <c r="D795" s="2" t="s">
        <v>92</v>
      </c>
      <c r="E795" s="55" t="s">
        <v>93</v>
      </c>
      <c r="F795" s="19">
        <v>4.5</v>
      </c>
      <c r="G795" s="19"/>
      <c r="H795" s="19"/>
    </row>
    <row r="796" spans="1:8" ht="31.5" outlineLevel="2" x14ac:dyDescent="0.2">
      <c r="A796" s="1" t="s">
        <v>492</v>
      </c>
      <c r="B796" s="1" t="s">
        <v>21</v>
      </c>
      <c r="C796" s="1" t="s">
        <v>52</v>
      </c>
      <c r="D796" s="1"/>
      <c r="E796" s="54" t="s">
        <v>53</v>
      </c>
      <c r="F796" s="18">
        <f>F797</f>
        <v>20</v>
      </c>
      <c r="G796" s="18">
        <f t="shared" ref="G796:G799" si="401">G797</f>
        <v>0</v>
      </c>
      <c r="H796" s="18">
        <f t="shared" ref="H796:H799" si="402">H797</f>
        <v>0</v>
      </c>
    </row>
    <row r="797" spans="1:8" ht="31.5" outlineLevel="3" x14ac:dyDescent="0.2">
      <c r="A797" s="1" t="s">
        <v>492</v>
      </c>
      <c r="B797" s="1" t="s">
        <v>21</v>
      </c>
      <c r="C797" s="1" t="s">
        <v>98</v>
      </c>
      <c r="D797" s="1"/>
      <c r="E797" s="54" t="s">
        <v>99</v>
      </c>
      <c r="F797" s="18">
        <f>F798</f>
        <v>20</v>
      </c>
      <c r="G797" s="18">
        <f t="shared" si="401"/>
        <v>0</v>
      </c>
      <c r="H797" s="18">
        <f t="shared" si="402"/>
        <v>0</v>
      </c>
    </row>
    <row r="798" spans="1:8" ht="47.25" outlineLevel="4" x14ac:dyDescent="0.2">
      <c r="A798" s="1" t="s">
        <v>492</v>
      </c>
      <c r="B798" s="1" t="s">
        <v>21</v>
      </c>
      <c r="C798" s="1" t="s">
        <v>100</v>
      </c>
      <c r="D798" s="1"/>
      <c r="E798" s="54" t="s">
        <v>101</v>
      </c>
      <c r="F798" s="18">
        <f>F799</f>
        <v>20</v>
      </c>
      <c r="G798" s="18">
        <f t="shared" si="401"/>
        <v>0</v>
      </c>
      <c r="H798" s="18">
        <f t="shared" si="402"/>
        <v>0</v>
      </c>
    </row>
    <row r="799" spans="1:8" ht="15.75" outlineLevel="5" x14ac:dyDescent="0.2">
      <c r="A799" s="1" t="s">
        <v>492</v>
      </c>
      <c r="B799" s="1" t="s">
        <v>21</v>
      </c>
      <c r="C799" s="1" t="s">
        <v>102</v>
      </c>
      <c r="D799" s="1"/>
      <c r="E799" s="54" t="s">
        <v>103</v>
      </c>
      <c r="F799" s="18">
        <f>F800</f>
        <v>20</v>
      </c>
      <c r="G799" s="18">
        <f t="shared" si="401"/>
        <v>0</v>
      </c>
      <c r="H799" s="18">
        <f t="shared" si="402"/>
        <v>0</v>
      </c>
    </row>
    <row r="800" spans="1:8" ht="31.5" outlineLevel="7" x14ac:dyDescent="0.2">
      <c r="A800" s="2" t="s">
        <v>492</v>
      </c>
      <c r="B800" s="2" t="s">
        <v>21</v>
      </c>
      <c r="C800" s="2" t="s">
        <v>102</v>
      </c>
      <c r="D800" s="2" t="s">
        <v>11</v>
      </c>
      <c r="E800" s="55" t="s">
        <v>12</v>
      </c>
      <c r="F800" s="19">
        <v>20</v>
      </c>
      <c r="G800" s="19"/>
      <c r="H800" s="19"/>
    </row>
    <row r="801" spans="1:8" ht="15.75" outlineLevel="1" x14ac:dyDescent="0.2">
      <c r="A801" s="1" t="s">
        <v>492</v>
      </c>
      <c r="B801" s="1" t="s">
        <v>420</v>
      </c>
      <c r="C801" s="1"/>
      <c r="D801" s="1"/>
      <c r="E801" s="54" t="s">
        <v>421</v>
      </c>
      <c r="F801" s="18">
        <f>F802</f>
        <v>538.20000000000005</v>
      </c>
      <c r="G801" s="18">
        <f t="shared" ref="G801:G805" si="403">G802</f>
        <v>485</v>
      </c>
      <c r="H801" s="18">
        <f t="shared" ref="H801:H805" si="404">H802</f>
        <v>485</v>
      </c>
    </row>
    <row r="802" spans="1:8" ht="31.5" outlineLevel="2" x14ac:dyDescent="0.2">
      <c r="A802" s="1" t="s">
        <v>492</v>
      </c>
      <c r="B802" s="1" t="s">
        <v>420</v>
      </c>
      <c r="C802" s="1" t="s">
        <v>348</v>
      </c>
      <c r="D802" s="1"/>
      <c r="E802" s="54" t="s">
        <v>349</v>
      </c>
      <c r="F802" s="18">
        <f>F803</f>
        <v>538.20000000000005</v>
      </c>
      <c r="G802" s="18">
        <f t="shared" si="403"/>
        <v>485</v>
      </c>
      <c r="H802" s="18">
        <f t="shared" si="404"/>
        <v>485</v>
      </c>
    </row>
    <row r="803" spans="1:8" ht="31.5" outlineLevel="3" x14ac:dyDescent="0.2">
      <c r="A803" s="1" t="s">
        <v>492</v>
      </c>
      <c r="B803" s="1" t="s">
        <v>420</v>
      </c>
      <c r="C803" s="1" t="s">
        <v>494</v>
      </c>
      <c r="D803" s="1"/>
      <c r="E803" s="54" t="s">
        <v>495</v>
      </c>
      <c r="F803" s="18">
        <f>F804</f>
        <v>538.20000000000005</v>
      </c>
      <c r="G803" s="18">
        <f t="shared" si="403"/>
        <v>485</v>
      </c>
      <c r="H803" s="18">
        <f t="shared" si="404"/>
        <v>485</v>
      </c>
    </row>
    <row r="804" spans="1:8" ht="31.5" outlineLevel="4" x14ac:dyDescent="0.2">
      <c r="A804" s="1" t="s">
        <v>492</v>
      </c>
      <c r="B804" s="1" t="s">
        <v>420</v>
      </c>
      <c r="C804" s="1" t="s">
        <v>496</v>
      </c>
      <c r="D804" s="1"/>
      <c r="E804" s="54" t="s">
        <v>57</v>
      </c>
      <c r="F804" s="18">
        <f>F805</f>
        <v>538.20000000000005</v>
      </c>
      <c r="G804" s="18">
        <f t="shared" si="403"/>
        <v>485</v>
      </c>
      <c r="H804" s="18">
        <f t="shared" si="404"/>
        <v>485</v>
      </c>
    </row>
    <row r="805" spans="1:8" ht="31.5" outlineLevel="5" x14ac:dyDescent="0.2">
      <c r="A805" s="1" t="s">
        <v>492</v>
      </c>
      <c r="B805" s="1" t="s">
        <v>420</v>
      </c>
      <c r="C805" s="1" t="s">
        <v>499</v>
      </c>
      <c r="D805" s="1"/>
      <c r="E805" s="54" t="s">
        <v>500</v>
      </c>
      <c r="F805" s="18">
        <f>F806</f>
        <v>538.20000000000005</v>
      </c>
      <c r="G805" s="18">
        <f t="shared" si="403"/>
        <v>485</v>
      </c>
      <c r="H805" s="18">
        <f t="shared" si="404"/>
        <v>485</v>
      </c>
    </row>
    <row r="806" spans="1:8" ht="31.5" outlineLevel="7" x14ac:dyDescent="0.2">
      <c r="A806" s="2" t="s">
        <v>492</v>
      </c>
      <c r="B806" s="2" t="s">
        <v>420</v>
      </c>
      <c r="C806" s="2" t="s">
        <v>499</v>
      </c>
      <c r="D806" s="2" t="s">
        <v>92</v>
      </c>
      <c r="E806" s="55" t="s">
        <v>93</v>
      </c>
      <c r="F806" s="19">
        <v>538.20000000000005</v>
      </c>
      <c r="G806" s="19">
        <v>485</v>
      </c>
      <c r="H806" s="19">
        <v>485</v>
      </c>
    </row>
    <row r="807" spans="1:8" ht="15.75" outlineLevel="7" x14ac:dyDescent="0.2">
      <c r="A807" s="1" t="s">
        <v>492</v>
      </c>
      <c r="B807" s="1" t="s">
        <v>576</v>
      </c>
      <c r="C807" s="2"/>
      <c r="D807" s="2"/>
      <c r="E807" s="66" t="s">
        <v>560</v>
      </c>
      <c r="F807" s="18">
        <f t="shared" ref="F807:F812" si="405">F808</f>
        <v>780</v>
      </c>
      <c r="G807" s="18">
        <f t="shared" ref="G807:H807" si="406">G808</f>
        <v>780</v>
      </c>
      <c r="H807" s="18">
        <f t="shared" si="406"/>
        <v>780</v>
      </c>
    </row>
    <row r="808" spans="1:8" ht="15.75" outlineLevel="1" x14ac:dyDescent="0.2">
      <c r="A808" s="1" t="s">
        <v>492</v>
      </c>
      <c r="B808" s="1" t="s">
        <v>320</v>
      </c>
      <c r="C808" s="1"/>
      <c r="D808" s="1"/>
      <c r="E808" s="54" t="s">
        <v>321</v>
      </c>
      <c r="F808" s="18">
        <f t="shared" si="405"/>
        <v>780</v>
      </c>
      <c r="G808" s="18">
        <f t="shared" ref="G808:H812" si="407">G809</f>
        <v>780</v>
      </c>
      <c r="H808" s="18">
        <f t="shared" si="407"/>
        <v>780</v>
      </c>
    </row>
    <row r="809" spans="1:8" ht="31.5" outlineLevel="2" x14ac:dyDescent="0.2">
      <c r="A809" s="1" t="s">
        <v>492</v>
      </c>
      <c r="B809" s="1" t="s">
        <v>320</v>
      </c>
      <c r="C809" s="1" t="s">
        <v>348</v>
      </c>
      <c r="D809" s="1"/>
      <c r="E809" s="54" t="s">
        <v>349</v>
      </c>
      <c r="F809" s="18">
        <f t="shared" si="405"/>
        <v>780</v>
      </c>
      <c r="G809" s="18">
        <f t="shared" si="407"/>
        <v>780</v>
      </c>
      <c r="H809" s="18">
        <f t="shared" si="407"/>
        <v>780</v>
      </c>
    </row>
    <row r="810" spans="1:8" ht="31.5" outlineLevel="3" x14ac:dyDescent="0.2">
      <c r="A810" s="1" t="s">
        <v>492</v>
      </c>
      <c r="B810" s="1" t="s">
        <v>320</v>
      </c>
      <c r="C810" s="1" t="s">
        <v>350</v>
      </c>
      <c r="D810" s="1"/>
      <c r="E810" s="54" t="s">
        <v>351</v>
      </c>
      <c r="F810" s="18">
        <f t="shared" si="405"/>
        <v>780</v>
      </c>
      <c r="G810" s="18">
        <f t="shared" si="407"/>
        <v>780</v>
      </c>
      <c r="H810" s="18">
        <f t="shared" si="407"/>
        <v>780</v>
      </c>
    </row>
    <row r="811" spans="1:8" ht="31.5" outlineLevel="4" x14ac:dyDescent="0.2">
      <c r="A811" s="1" t="s">
        <v>492</v>
      </c>
      <c r="B811" s="1" t="s">
        <v>320</v>
      </c>
      <c r="C811" s="1" t="s">
        <v>501</v>
      </c>
      <c r="D811" s="1"/>
      <c r="E811" s="54" t="s">
        <v>502</v>
      </c>
      <c r="F811" s="18">
        <f t="shared" si="405"/>
        <v>780</v>
      </c>
      <c r="G811" s="18">
        <f t="shared" si="407"/>
        <v>780</v>
      </c>
      <c r="H811" s="18">
        <f t="shared" si="407"/>
        <v>780</v>
      </c>
    </row>
    <row r="812" spans="1:8" ht="31.5" outlineLevel="5" x14ac:dyDescent="0.2">
      <c r="A812" s="1" t="s">
        <v>492</v>
      </c>
      <c r="B812" s="1" t="s">
        <v>320</v>
      </c>
      <c r="C812" s="1" t="s">
        <v>503</v>
      </c>
      <c r="D812" s="1"/>
      <c r="E812" s="54" t="s">
        <v>504</v>
      </c>
      <c r="F812" s="18">
        <f t="shared" si="405"/>
        <v>780</v>
      </c>
      <c r="G812" s="18">
        <f t="shared" si="407"/>
        <v>780</v>
      </c>
      <c r="H812" s="18">
        <f t="shared" si="407"/>
        <v>780</v>
      </c>
    </row>
    <row r="813" spans="1:8" ht="15.75" outlineLevel="7" x14ac:dyDescent="0.2">
      <c r="A813" s="2" t="s">
        <v>492</v>
      </c>
      <c r="B813" s="2" t="s">
        <v>320</v>
      </c>
      <c r="C813" s="2" t="s">
        <v>503</v>
      </c>
      <c r="D813" s="2" t="s">
        <v>33</v>
      </c>
      <c r="E813" s="55" t="s">
        <v>34</v>
      </c>
      <c r="F813" s="19">
        <v>780</v>
      </c>
      <c r="G813" s="19">
        <v>780</v>
      </c>
      <c r="H813" s="19">
        <v>780</v>
      </c>
    </row>
    <row r="814" spans="1:8" ht="15.75" outlineLevel="7" x14ac:dyDescent="0.2">
      <c r="A814" s="1" t="s">
        <v>492</v>
      </c>
      <c r="B814" s="1" t="s">
        <v>578</v>
      </c>
      <c r="C814" s="2"/>
      <c r="D814" s="2"/>
      <c r="E814" s="53" t="s">
        <v>561</v>
      </c>
      <c r="F814" s="18">
        <f>F815+F835+F843</f>
        <v>60219.199999999997</v>
      </c>
      <c r="G814" s="18">
        <f>G815+G835+G843</f>
        <v>59149.549549999996</v>
      </c>
      <c r="H814" s="18">
        <f>H815+H835+H843</f>
        <v>56443.299999999996</v>
      </c>
    </row>
    <row r="815" spans="1:8" ht="15.75" outlineLevel="1" x14ac:dyDescent="0.2">
      <c r="A815" s="1" t="s">
        <v>492</v>
      </c>
      <c r="B815" s="1" t="s">
        <v>346</v>
      </c>
      <c r="C815" s="1"/>
      <c r="D815" s="1"/>
      <c r="E815" s="54" t="s">
        <v>347</v>
      </c>
      <c r="F815" s="18">
        <f>F816+F821</f>
        <v>55163.1</v>
      </c>
      <c r="G815" s="18">
        <f>G816+G821</f>
        <v>52270.2</v>
      </c>
      <c r="H815" s="18">
        <f>H816+H821</f>
        <v>52544.6</v>
      </c>
    </row>
    <row r="816" spans="1:8" ht="47.25" outlineLevel="2" x14ac:dyDescent="0.2">
      <c r="A816" s="1" t="s">
        <v>492</v>
      </c>
      <c r="B816" s="1" t="s">
        <v>346</v>
      </c>
      <c r="C816" s="1" t="s">
        <v>76</v>
      </c>
      <c r="D816" s="1"/>
      <c r="E816" s="54" t="s">
        <v>77</v>
      </c>
      <c r="F816" s="18">
        <f>F817</f>
        <v>17</v>
      </c>
      <c r="G816" s="18">
        <f t="shared" ref="G816:H817" si="408">G817</f>
        <v>0</v>
      </c>
      <c r="H816" s="18">
        <f t="shared" si="408"/>
        <v>0</v>
      </c>
    </row>
    <row r="817" spans="1:8" ht="31.5" outlineLevel="3" x14ac:dyDescent="0.2">
      <c r="A817" s="1" t="s">
        <v>492</v>
      </c>
      <c r="B817" s="1" t="s">
        <v>346</v>
      </c>
      <c r="C817" s="1" t="s">
        <v>78</v>
      </c>
      <c r="D817" s="1"/>
      <c r="E817" s="54" t="s">
        <v>79</v>
      </c>
      <c r="F817" s="18">
        <f>F818</f>
        <v>17</v>
      </c>
      <c r="G817" s="18">
        <f t="shared" si="408"/>
        <v>0</v>
      </c>
      <c r="H817" s="18">
        <f t="shared" si="408"/>
        <v>0</v>
      </c>
    </row>
    <row r="818" spans="1:8" ht="31.5" outlineLevel="4" x14ac:dyDescent="0.2">
      <c r="A818" s="1" t="s">
        <v>492</v>
      </c>
      <c r="B818" s="1" t="s">
        <v>346</v>
      </c>
      <c r="C818" s="1" t="s">
        <v>482</v>
      </c>
      <c r="D818" s="1"/>
      <c r="E818" s="54" t="s">
        <v>483</v>
      </c>
      <c r="F818" s="18">
        <f>F819</f>
        <v>17</v>
      </c>
      <c r="G818" s="18">
        <f t="shared" ref="G818:H819" si="409">G819</f>
        <v>0</v>
      </c>
      <c r="H818" s="18">
        <f t="shared" si="409"/>
        <v>0</v>
      </c>
    </row>
    <row r="819" spans="1:8" ht="15.75" outlineLevel="5" x14ac:dyDescent="0.2">
      <c r="A819" s="1" t="s">
        <v>492</v>
      </c>
      <c r="B819" s="1" t="s">
        <v>346</v>
      </c>
      <c r="C819" s="1" t="s">
        <v>484</v>
      </c>
      <c r="D819" s="1"/>
      <c r="E819" s="54" t="s">
        <v>485</v>
      </c>
      <c r="F819" s="18">
        <f>F820</f>
        <v>17</v>
      </c>
      <c r="G819" s="18">
        <f t="shared" si="409"/>
        <v>0</v>
      </c>
      <c r="H819" s="18">
        <f t="shared" si="409"/>
        <v>0</v>
      </c>
    </row>
    <row r="820" spans="1:8" ht="31.5" outlineLevel="7" x14ac:dyDescent="0.2">
      <c r="A820" s="2" t="s">
        <v>492</v>
      </c>
      <c r="B820" s="2" t="s">
        <v>346</v>
      </c>
      <c r="C820" s="2" t="s">
        <v>484</v>
      </c>
      <c r="D820" s="2" t="s">
        <v>11</v>
      </c>
      <c r="E820" s="55" t="s">
        <v>12</v>
      </c>
      <c r="F820" s="19">
        <v>17</v>
      </c>
      <c r="G820" s="19"/>
      <c r="H820" s="19"/>
    </row>
    <row r="821" spans="1:8" ht="31.5" outlineLevel="2" x14ac:dyDescent="0.2">
      <c r="A821" s="1" t="s">
        <v>492</v>
      </c>
      <c r="B821" s="1" t="s">
        <v>346</v>
      </c>
      <c r="C821" s="1" t="s">
        <v>348</v>
      </c>
      <c r="D821" s="1"/>
      <c r="E821" s="54" t="s">
        <v>349</v>
      </c>
      <c r="F821" s="18">
        <f>F822+F831</f>
        <v>55146.1</v>
      </c>
      <c r="G821" s="18">
        <f>G822+G831</f>
        <v>52270.2</v>
      </c>
      <c r="H821" s="18">
        <f>H822+H831</f>
        <v>52544.6</v>
      </c>
    </row>
    <row r="822" spans="1:8" ht="31.5" outlineLevel="3" x14ac:dyDescent="0.2">
      <c r="A822" s="1" t="s">
        <v>492</v>
      </c>
      <c r="B822" s="1" t="s">
        <v>346</v>
      </c>
      <c r="C822" s="1" t="s">
        <v>350</v>
      </c>
      <c r="D822" s="1"/>
      <c r="E822" s="54" t="s">
        <v>351</v>
      </c>
      <c r="F822" s="18">
        <f>F823+F826</f>
        <v>3024.6</v>
      </c>
      <c r="G822" s="18">
        <f t="shared" ref="G822:H822" si="410">G823+G826</f>
        <v>2750.2</v>
      </c>
      <c r="H822" s="18">
        <f t="shared" si="410"/>
        <v>3024.6</v>
      </c>
    </row>
    <row r="823" spans="1:8" ht="31.5" outlineLevel="4" x14ac:dyDescent="0.2">
      <c r="A823" s="1" t="s">
        <v>492</v>
      </c>
      <c r="B823" s="1" t="s">
        <v>346</v>
      </c>
      <c r="C823" s="1" t="s">
        <v>352</v>
      </c>
      <c r="D823" s="1"/>
      <c r="E823" s="54" t="s">
        <v>353</v>
      </c>
      <c r="F823" s="18">
        <f>F824</f>
        <v>100</v>
      </c>
      <c r="G823" s="18">
        <f t="shared" ref="G823:H823" si="411">G824</f>
        <v>100</v>
      </c>
      <c r="H823" s="18">
        <f t="shared" si="411"/>
        <v>100</v>
      </c>
    </row>
    <row r="824" spans="1:8" ht="31.5" outlineLevel="5" x14ac:dyDescent="0.2">
      <c r="A824" s="1" t="s">
        <v>492</v>
      </c>
      <c r="B824" s="1" t="s">
        <v>346</v>
      </c>
      <c r="C824" s="1" t="s">
        <v>505</v>
      </c>
      <c r="D824" s="1"/>
      <c r="E824" s="54" t="s">
        <v>506</v>
      </c>
      <c r="F824" s="18">
        <f>F825</f>
        <v>100</v>
      </c>
      <c r="G824" s="18">
        <f t="shared" ref="G824:H824" si="412">G825</f>
        <v>100</v>
      </c>
      <c r="H824" s="18">
        <f t="shared" si="412"/>
        <v>100</v>
      </c>
    </row>
    <row r="825" spans="1:8" ht="31.5" outlineLevel="7" x14ac:dyDescent="0.2">
      <c r="A825" s="2" t="s">
        <v>492</v>
      </c>
      <c r="B825" s="2" t="s">
        <v>346</v>
      </c>
      <c r="C825" s="2" t="s">
        <v>505</v>
      </c>
      <c r="D825" s="2" t="s">
        <v>11</v>
      </c>
      <c r="E825" s="55" t="s">
        <v>12</v>
      </c>
      <c r="F825" s="19">
        <v>100</v>
      </c>
      <c r="G825" s="19">
        <v>100</v>
      </c>
      <c r="H825" s="19">
        <v>100</v>
      </c>
    </row>
    <row r="826" spans="1:8" ht="31.5" outlineLevel="4" x14ac:dyDescent="0.2">
      <c r="A826" s="1" t="s">
        <v>492</v>
      </c>
      <c r="B826" s="1" t="s">
        <v>346</v>
      </c>
      <c r="C826" s="1" t="s">
        <v>501</v>
      </c>
      <c r="D826" s="1"/>
      <c r="E826" s="54" t="s">
        <v>502</v>
      </c>
      <c r="F826" s="18">
        <f>F827</f>
        <v>2924.6</v>
      </c>
      <c r="G826" s="18">
        <f t="shared" ref="G826:H826" si="413">G827</f>
        <v>2650.2</v>
      </c>
      <c r="H826" s="18">
        <f t="shared" si="413"/>
        <v>2924.6</v>
      </c>
    </row>
    <row r="827" spans="1:8" ht="15.75" outlineLevel="5" x14ac:dyDescent="0.2">
      <c r="A827" s="1" t="s">
        <v>492</v>
      </c>
      <c r="B827" s="1" t="s">
        <v>346</v>
      </c>
      <c r="C827" s="1" t="s">
        <v>507</v>
      </c>
      <c r="D827" s="1"/>
      <c r="E827" s="54" t="s">
        <v>508</v>
      </c>
      <c r="F827" s="18">
        <f>F828+F829+F830</f>
        <v>2924.6</v>
      </c>
      <c r="G827" s="18">
        <f t="shared" ref="G827:H827" si="414">G828+G829+G830</f>
        <v>2650.2</v>
      </c>
      <c r="H827" s="18">
        <f t="shared" si="414"/>
        <v>2924.6</v>
      </c>
    </row>
    <row r="828" spans="1:8" ht="31.5" outlineLevel="7" x14ac:dyDescent="0.2">
      <c r="A828" s="2" t="s">
        <v>492</v>
      </c>
      <c r="B828" s="2" t="s">
        <v>346</v>
      </c>
      <c r="C828" s="2" t="s">
        <v>507</v>
      </c>
      <c r="D828" s="2" t="s">
        <v>11</v>
      </c>
      <c r="E828" s="55" t="s">
        <v>12</v>
      </c>
      <c r="F828" s="19">
        <v>547.9</v>
      </c>
      <c r="G828" s="19">
        <v>490</v>
      </c>
      <c r="H828" s="19">
        <v>547.9</v>
      </c>
    </row>
    <row r="829" spans="1:8" ht="15.75" outlineLevel="7" x14ac:dyDescent="0.2">
      <c r="A829" s="2" t="s">
        <v>492</v>
      </c>
      <c r="B829" s="2" t="s">
        <v>346</v>
      </c>
      <c r="C829" s="2" t="s">
        <v>507</v>
      </c>
      <c r="D829" s="2" t="s">
        <v>33</v>
      </c>
      <c r="E829" s="55" t="s">
        <v>34</v>
      </c>
      <c r="F829" s="19">
        <v>180.2</v>
      </c>
      <c r="G829" s="19">
        <v>180.2</v>
      </c>
      <c r="H829" s="19">
        <v>180.2</v>
      </c>
    </row>
    <row r="830" spans="1:8" ht="31.5" outlineLevel="7" x14ac:dyDescent="0.2">
      <c r="A830" s="2" t="s">
        <v>492</v>
      </c>
      <c r="B830" s="2" t="s">
        <v>346</v>
      </c>
      <c r="C830" s="2" t="s">
        <v>507</v>
      </c>
      <c r="D830" s="2" t="s">
        <v>92</v>
      </c>
      <c r="E830" s="55" t="s">
        <v>93</v>
      </c>
      <c r="F830" s="19">
        <v>2196.5</v>
      </c>
      <c r="G830" s="19">
        <v>1980</v>
      </c>
      <c r="H830" s="19">
        <v>2196.5</v>
      </c>
    </row>
    <row r="831" spans="1:8" ht="31.5" outlineLevel="3" x14ac:dyDescent="0.2">
      <c r="A831" s="1" t="s">
        <v>492</v>
      </c>
      <c r="B831" s="1" t="s">
        <v>346</v>
      </c>
      <c r="C831" s="1" t="s">
        <v>494</v>
      </c>
      <c r="D831" s="1"/>
      <c r="E831" s="54" t="s">
        <v>495</v>
      </c>
      <c r="F831" s="18">
        <f>F832</f>
        <v>52121.5</v>
      </c>
      <c r="G831" s="18">
        <f t="shared" ref="G831:H833" si="415">G832</f>
        <v>49520</v>
      </c>
      <c r="H831" s="18">
        <f t="shared" si="415"/>
        <v>49520</v>
      </c>
    </row>
    <row r="832" spans="1:8" ht="31.5" outlineLevel="4" x14ac:dyDescent="0.2">
      <c r="A832" s="1" t="s">
        <v>492</v>
      </c>
      <c r="B832" s="1" t="s">
        <v>346</v>
      </c>
      <c r="C832" s="1" t="s">
        <v>496</v>
      </c>
      <c r="D832" s="1"/>
      <c r="E832" s="54" t="s">
        <v>57</v>
      </c>
      <c r="F832" s="18">
        <f>F833</f>
        <v>52121.5</v>
      </c>
      <c r="G832" s="18">
        <f t="shared" si="415"/>
        <v>49520</v>
      </c>
      <c r="H832" s="18">
        <f t="shared" si="415"/>
        <v>49520</v>
      </c>
    </row>
    <row r="833" spans="1:8" ht="31.5" outlineLevel="5" x14ac:dyDescent="0.2">
      <c r="A833" s="1" t="s">
        <v>492</v>
      </c>
      <c r="B833" s="1" t="s">
        <v>346</v>
      </c>
      <c r="C833" s="22" t="s">
        <v>498</v>
      </c>
      <c r="D833" s="22"/>
      <c r="E833" s="79" t="s">
        <v>564</v>
      </c>
      <c r="F833" s="18">
        <f>F834</f>
        <v>52121.5</v>
      </c>
      <c r="G833" s="18">
        <f t="shared" si="415"/>
        <v>49520</v>
      </c>
      <c r="H833" s="18">
        <f t="shared" si="415"/>
        <v>49520</v>
      </c>
    </row>
    <row r="834" spans="1:8" ht="31.5" outlineLevel="7" x14ac:dyDescent="0.2">
      <c r="A834" s="2" t="s">
        <v>492</v>
      </c>
      <c r="B834" s="2" t="s">
        <v>346</v>
      </c>
      <c r="C834" s="2" t="s">
        <v>498</v>
      </c>
      <c r="D834" s="2" t="s">
        <v>92</v>
      </c>
      <c r="E834" s="55" t="s">
        <v>93</v>
      </c>
      <c r="F834" s="19">
        <v>52121.5</v>
      </c>
      <c r="G834" s="19">
        <v>49520</v>
      </c>
      <c r="H834" s="19">
        <v>49520</v>
      </c>
    </row>
    <row r="835" spans="1:8" ht="15.75" outlineLevel="1" x14ac:dyDescent="0.2">
      <c r="A835" s="1" t="s">
        <v>492</v>
      </c>
      <c r="B835" s="1" t="s">
        <v>510</v>
      </c>
      <c r="C835" s="1"/>
      <c r="D835" s="1"/>
      <c r="E835" s="54" t="s">
        <v>511</v>
      </c>
      <c r="F835" s="18">
        <f>F836</f>
        <v>0</v>
      </c>
      <c r="G835" s="18">
        <f t="shared" ref="G835:H841" si="416">G836</f>
        <v>2748.9495500000003</v>
      </c>
      <c r="H835" s="18">
        <f t="shared" si="416"/>
        <v>0</v>
      </c>
    </row>
    <row r="836" spans="1:8" ht="31.5" outlineLevel="2" x14ac:dyDescent="0.2">
      <c r="A836" s="1" t="s">
        <v>492</v>
      </c>
      <c r="B836" s="1" t="s">
        <v>510</v>
      </c>
      <c r="C836" s="1" t="s">
        <v>348</v>
      </c>
      <c r="D836" s="1"/>
      <c r="E836" s="54" t="s">
        <v>349</v>
      </c>
      <c r="F836" s="18">
        <f>F837</f>
        <v>0</v>
      </c>
      <c r="G836" s="18">
        <f t="shared" si="416"/>
        <v>2748.9495500000003</v>
      </c>
      <c r="H836" s="18">
        <f t="shared" si="416"/>
        <v>0</v>
      </c>
    </row>
    <row r="837" spans="1:8" ht="31.5" outlineLevel="3" x14ac:dyDescent="0.2">
      <c r="A837" s="1" t="s">
        <v>492</v>
      </c>
      <c r="B837" s="1" t="s">
        <v>510</v>
      </c>
      <c r="C837" s="1" t="s">
        <v>350</v>
      </c>
      <c r="D837" s="1"/>
      <c r="E837" s="79" t="s">
        <v>351</v>
      </c>
      <c r="F837" s="20">
        <f>F838</f>
        <v>0</v>
      </c>
      <c r="G837" s="20">
        <f t="shared" si="416"/>
        <v>2748.9495500000003</v>
      </c>
      <c r="H837" s="20">
        <f t="shared" si="416"/>
        <v>0</v>
      </c>
    </row>
    <row r="838" spans="1:8" ht="31.5" outlineLevel="4" x14ac:dyDescent="0.2">
      <c r="A838" s="1" t="s">
        <v>492</v>
      </c>
      <c r="B838" s="1" t="s">
        <v>510</v>
      </c>
      <c r="C838" s="1" t="s">
        <v>509</v>
      </c>
      <c r="D838" s="1"/>
      <c r="E838" s="79" t="s">
        <v>617</v>
      </c>
      <c r="F838" s="20">
        <f>F841+F839</f>
        <v>0</v>
      </c>
      <c r="G838" s="20">
        <f t="shared" ref="G838:H838" si="417">G841+G839</f>
        <v>2748.9495500000003</v>
      </c>
      <c r="H838" s="20">
        <f t="shared" si="417"/>
        <v>0</v>
      </c>
    </row>
    <row r="839" spans="1:8" s="35" customFormat="1" ht="63" outlineLevel="5" x14ac:dyDescent="0.2">
      <c r="A839" s="33" t="s">
        <v>492</v>
      </c>
      <c r="B839" s="33" t="s">
        <v>510</v>
      </c>
      <c r="C839" s="33" t="s">
        <v>512</v>
      </c>
      <c r="D839" s="33"/>
      <c r="E839" s="187" t="s">
        <v>713</v>
      </c>
      <c r="F839" s="188">
        <f>F840</f>
        <v>0</v>
      </c>
      <c r="G839" s="188">
        <f t="shared" si="416"/>
        <v>137.44704999999999</v>
      </c>
      <c r="H839" s="188">
        <f t="shared" si="416"/>
        <v>0</v>
      </c>
    </row>
    <row r="840" spans="1:8" s="35" customFormat="1" ht="31.5" outlineLevel="7" x14ac:dyDescent="0.2">
      <c r="A840" s="36" t="s">
        <v>492</v>
      </c>
      <c r="B840" s="36" t="s">
        <v>510</v>
      </c>
      <c r="C840" s="36" t="s">
        <v>512</v>
      </c>
      <c r="D840" s="36" t="s">
        <v>92</v>
      </c>
      <c r="E840" s="189" t="s">
        <v>93</v>
      </c>
      <c r="F840" s="190"/>
      <c r="G840" s="191">
        <v>137.44704999999999</v>
      </c>
      <c r="H840" s="190"/>
    </row>
    <row r="841" spans="1:8" s="27" customFormat="1" ht="63" outlineLevel="5" x14ac:dyDescent="0.2">
      <c r="A841" s="25" t="s">
        <v>492</v>
      </c>
      <c r="B841" s="25" t="s">
        <v>510</v>
      </c>
      <c r="C841" s="25" t="s">
        <v>512</v>
      </c>
      <c r="D841" s="25"/>
      <c r="E841" s="177" t="s">
        <v>819</v>
      </c>
      <c r="F841" s="69">
        <f>F842</f>
        <v>0</v>
      </c>
      <c r="G841" s="69">
        <f t="shared" si="416"/>
        <v>2611.5025000000001</v>
      </c>
      <c r="H841" s="69">
        <f t="shared" si="416"/>
        <v>0</v>
      </c>
    </row>
    <row r="842" spans="1:8" s="27" customFormat="1" ht="31.5" outlineLevel="7" x14ac:dyDescent="0.2">
      <c r="A842" s="28" t="s">
        <v>492</v>
      </c>
      <c r="B842" s="28" t="s">
        <v>510</v>
      </c>
      <c r="C842" s="28" t="s">
        <v>512</v>
      </c>
      <c r="D842" s="28" t="s">
        <v>92</v>
      </c>
      <c r="E842" s="57" t="s">
        <v>93</v>
      </c>
      <c r="F842" s="29"/>
      <c r="G842" s="29">
        <v>2611.5025000000001</v>
      </c>
      <c r="H842" s="29"/>
    </row>
    <row r="843" spans="1:8" ht="15.75" outlineLevel="1" x14ac:dyDescent="0.2">
      <c r="A843" s="1" t="s">
        <v>492</v>
      </c>
      <c r="B843" s="1" t="s">
        <v>513</v>
      </c>
      <c r="C843" s="1"/>
      <c r="D843" s="1"/>
      <c r="E843" s="54" t="s">
        <v>514</v>
      </c>
      <c r="F843" s="18">
        <f>F844</f>
        <v>5056.1000000000004</v>
      </c>
      <c r="G843" s="18">
        <f t="shared" ref="G843:H846" si="418">G844</f>
        <v>4130.3999999999996</v>
      </c>
      <c r="H843" s="18">
        <f t="shared" si="418"/>
        <v>3898.7</v>
      </c>
    </row>
    <row r="844" spans="1:8" ht="31.5" outlineLevel="2" x14ac:dyDescent="0.2">
      <c r="A844" s="1" t="s">
        <v>492</v>
      </c>
      <c r="B844" s="1" t="s">
        <v>513</v>
      </c>
      <c r="C844" s="1" t="s">
        <v>348</v>
      </c>
      <c r="D844" s="1"/>
      <c r="E844" s="54" t="s">
        <v>349</v>
      </c>
      <c r="F844" s="18">
        <f>F845</f>
        <v>5056.1000000000004</v>
      </c>
      <c r="G844" s="18">
        <f t="shared" si="418"/>
        <v>4130.3999999999996</v>
      </c>
      <c r="H844" s="18">
        <f t="shared" si="418"/>
        <v>3898.7</v>
      </c>
    </row>
    <row r="845" spans="1:8" ht="31.5" outlineLevel="3" x14ac:dyDescent="0.2">
      <c r="A845" s="1" t="s">
        <v>492</v>
      </c>
      <c r="B845" s="1" t="s">
        <v>513</v>
      </c>
      <c r="C845" s="1" t="s">
        <v>494</v>
      </c>
      <c r="D845" s="1"/>
      <c r="E845" s="54" t="s">
        <v>495</v>
      </c>
      <c r="F845" s="18">
        <f>F846</f>
        <v>5056.1000000000004</v>
      </c>
      <c r="G845" s="18">
        <f t="shared" si="418"/>
        <v>4130.3999999999996</v>
      </c>
      <c r="H845" s="18">
        <f t="shared" si="418"/>
        <v>3898.7</v>
      </c>
    </row>
    <row r="846" spans="1:8" ht="31.5" outlineLevel="4" x14ac:dyDescent="0.2">
      <c r="A846" s="1" t="s">
        <v>492</v>
      </c>
      <c r="B846" s="1" t="s">
        <v>513</v>
      </c>
      <c r="C846" s="1" t="s">
        <v>496</v>
      </c>
      <c r="D846" s="1"/>
      <c r="E846" s="54" t="s">
        <v>57</v>
      </c>
      <c r="F846" s="18">
        <f>F847</f>
        <v>5056.1000000000004</v>
      </c>
      <c r="G846" s="18">
        <f t="shared" si="418"/>
        <v>4130.3999999999996</v>
      </c>
      <c r="H846" s="18">
        <f t="shared" si="418"/>
        <v>3898.7</v>
      </c>
    </row>
    <row r="847" spans="1:8" ht="15.75" outlineLevel="5" x14ac:dyDescent="0.2">
      <c r="A847" s="1" t="s">
        <v>492</v>
      </c>
      <c r="B847" s="1" t="s">
        <v>513</v>
      </c>
      <c r="C847" s="1" t="s">
        <v>515</v>
      </c>
      <c r="D847" s="1"/>
      <c r="E847" s="54" t="s">
        <v>59</v>
      </c>
      <c r="F847" s="18">
        <f>F848+F849+F850</f>
        <v>5056.1000000000004</v>
      </c>
      <c r="G847" s="18">
        <f t="shared" ref="G847:H847" si="419">G848+G849+G850</f>
        <v>4130.3999999999996</v>
      </c>
      <c r="H847" s="18">
        <f t="shared" si="419"/>
        <v>3898.7</v>
      </c>
    </row>
    <row r="848" spans="1:8" ht="47.25" outlineLevel="7" x14ac:dyDescent="0.2">
      <c r="A848" s="2" t="s">
        <v>492</v>
      </c>
      <c r="B848" s="2" t="s">
        <v>513</v>
      </c>
      <c r="C848" s="2" t="s">
        <v>515</v>
      </c>
      <c r="D848" s="2" t="s">
        <v>8</v>
      </c>
      <c r="E848" s="61" t="s">
        <v>9</v>
      </c>
      <c r="F848" s="39">
        <v>4876.5</v>
      </c>
      <c r="G848" s="39">
        <v>3966.7</v>
      </c>
      <c r="H848" s="39">
        <v>3735</v>
      </c>
    </row>
    <row r="849" spans="1:11" ht="31.5" outlineLevel="7" x14ac:dyDescent="0.2">
      <c r="A849" s="2" t="s">
        <v>492</v>
      </c>
      <c r="B849" s="2" t="s">
        <v>513</v>
      </c>
      <c r="C849" s="2" t="s">
        <v>515</v>
      </c>
      <c r="D849" s="2" t="s">
        <v>11</v>
      </c>
      <c r="E849" s="61" t="s">
        <v>12</v>
      </c>
      <c r="F849" s="39">
        <v>178.6</v>
      </c>
      <c r="G849" s="39">
        <v>163.69999999999999</v>
      </c>
      <c r="H849" s="39">
        <v>163.69999999999999</v>
      </c>
    </row>
    <row r="850" spans="1:11" ht="15.75" outlineLevel="7" x14ac:dyDescent="0.2">
      <c r="A850" s="2" t="s">
        <v>492</v>
      </c>
      <c r="B850" s="2" t="s">
        <v>513</v>
      </c>
      <c r="C850" s="2" t="s">
        <v>515</v>
      </c>
      <c r="D850" s="2" t="s">
        <v>27</v>
      </c>
      <c r="E850" s="61" t="s">
        <v>28</v>
      </c>
      <c r="F850" s="39">
        <v>1</v>
      </c>
      <c r="G850" s="39"/>
      <c r="H850" s="39"/>
    </row>
    <row r="851" spans="1:11" ht="15.75" outlineLevel="7" x14ac:dyDescent="0.2">
      <c r="A851" s="2"/>
      <c r="B851" s="2"/>
      <c r="C851" s="2"/>
      <c r="D851" s="2"/>
      <c r="E851" s="55"/>
      <c r="F851" s="19"/>
      <c r="G851" s="19"/>
      <c r="H851" s="19"/>
    </row>
    <row r="852" spans="1:11" ht="31.5" x14ac:dyDescent="0.2">
      <c r="A852" s="16" t="s">
        <v>516</v>
      </c>
      <c r="B852" s="16"/>
      <c r="C852" s="16"/>
      <c r="D852" s="16"/>
      <c r="E852" s="52" t="s">
        <v>517</v>
      </c>
      <c r="F852" s="17">
        <f>F854+F864+F889</f>
        <v>128431.79999999999</v>
      </c>
      <c r="G852" s="17">
        <f>G854+G864+G889</f>
        <v>181461.69999999998</v>
      </c>
      <c r="H852" s="17">
        <f>H854+H864+H889</f>
        <v>217621</v>
      </c>
      <c r="I852" s="38">
        <f>F852-F862-F868</f>
        <v>112771</v>
      </c>
      <c r="J852" s="38">
        <f t="shared" ref="J852:K852" si="420">G852-G862-G868</f>
        <v>165791.39999999997</v>
      </c>
      <c r="K852" s="38">
        <f t="shared" si="420"/>
        <v>201933</v>
      </c>
    </row>
    <row r="853" spans="1:11" s="23" customFormat="1" ht="15.75" x14ac:dyDescent="0.2">
      <c r="A853" s="1" t="s">
        <v>516</v>
      </c>
      <c r="B853" s="1" t="s">
        <v>565</v>
      </c>
      <c r="C853" s="22"/>
      <c r="D853" s="22"/>
      <c r="E853" s="53" t="s">
        <v>549</v>
      </c>
      <c r="F853" s="20">
        <f>F854+F864</f>
        <v>128280.9</v>
      </c>
      <c r="G853" s="20">
        <f>G854+G864</f>
        <v>181310.8</v>
      </c>
      <c r="H853" s="20">
        <f>H854+H864</f>
        <v>217470.1</v>
      </c>
    </row>
    <row r="854" spans="1:11" ht="31.5" outlineLevel="1" x14ac:dyDescent="0.2">
      <c r="A854" s="1" t="s">
        <v>516</v>
      </c>
      <c r="B854" s="1" t="s">
        <v>2</v>
      </c>
      <c r="C854" s="1"/>
      <c r="D854" s="1"/>
      <c r="E854" s="54" t="s">
        <v>3</v>
      </c>
      <c r="F854" s="18">
        <f>F855</f>
        <v>23109.000000000004</v>
      </c>
      <c r="G854" s="18">
        <f t="shared" ref="G854:H856" si="421">G855</f>
        <v>21598.9</v>
      </c>
      <c r="H854" s="18">
        <f t="shared" si="421"/>
        <v>21276.399999999998</v>
      </c>
    </row>
    <row r="855" spans="1:11" ht="31.5" outlineLevel="2" x14ac:dyDescent="0.2">
      <c r="A855" s="1" t="s">
        <v>516</v>
      </c>
      <c r="B855" s="1" t="s">
        <v>2</v>
      </c>
      <c r="C855" s="1" t="s">
        <v>52</v>
      </c>
      <c r="D855" s="1"/>
      <c r="E855" s="54" t="s">
        <v>53</v>
      </c>
      <c r="F855" s="18">
        <f>F856</f>
        <v>23109.000000000004</v>
      </c>
      <c r="G855" s="18">
        <f t="shared" si="421"/>
        <v>21598.9</v>
      </c>
      <c r="H855" s="18">
        <f t="shared" si="421"/>
        <v>21276.399999999998</v>
      </c>
    </row>
    <row r="856" spans="1:11" ht="47.25" outlineLevel="3" x14ac:dyDescent="0.2">
      <c r="A856" s="1" t="s">
        <v>516</v>
      </c>
      <c r="B856" s="1" t="s">
        <v>2</v>
      </c>
      <c r="C856" s="1" t="s">
        <v>54</v>
      </c>
      <c r="D856" s="1"/>
      <c r="E856" s="54" t="s">
        <v>55</v>
      </c>
      <c r="F856" s="18">
        <f>F857</f>
        <v>23109.000000000004</v>
      </c>
      <c r="G856" s="18">
        <f t="shared" si="421"/>
        <v>21598.9</v>
      </c>
      <c r="H856" s="18">
        <f t="shared" si="421"/>
        <v>21276.399999999998</v>
      </c>
    </row>
    <row r="857" spans="1:11" ht="47.25" outlineLevel="4" x14ac:dyDescent="0.2">
      <c r="A857" s="1" t="s">
        <v>516</v>
      </c>
      <c r="B857" s="1" t="s">
        <v>2</v>
      </c>
      <c r="C857" s="1" t="s">
        <v>518</v>
      </c>
      <c r="D857" s="1"/>
      <c r="E857" s="54" t="s">
        <v>519</v>
      </c>
      <c r="F857" s="18">
        <f>F858+F862</f>
        <v>23109.000000000004</v>
      </c>
      <c r="G857" s="18">
        <f>G858+G862</f>
        <v>21598.9</v>
      </c>
      <c r="H857" s="18">
        <f>H858+H862</f>
        <v>21276.399999999998</v>
      </c>
    </row>
    <row r="858" spans="1:11" ht="15.75" outlineLevel="5" x14ac:dyDescent="0.2">
      <c r="A858" s="1" t="s">
        <v>516</v>
      </c>
      <c r="B858" s="1" t="s">
        <v>2</v>
      </c>
      <c r="C858" s="1" t="s">
        <v>520</v>
      </c>
      <c r="D858" s="1"/>
      <c r="E858" s="54" t="s">
        <v>59</v>
      </c>
      <c r="F858" s="18">
        <f>F859+F860+F861</f>
        <v>23011.600000000002</v>
      </c>
      <c r="G858" s="18">
        <f t="shared" ref="G858:H858" si="422">G859+G860+G861</f>
        <v>21498.800000000003</v>
      </c>
      <c r="H858" s="18">
        <f t="shared" si="422"/>
        <v>21176.3</v>
      </c>
    </row>
    <row r="859" spans="1:11" ht="47.25" outlineLevel="7" x14ac:dyDescent="0.2">
      <c r="A859" s="2" t="s">
        <v>516</v>
      </c>
      <c r="B859" s="2" t="s">
        <v>2</v>
      </c>
      <c r="C859" s="2" t="s">
        <v>520</v>
      </c>
      <c r="D859" s="2" t="s">
        <v>8</v>
      </c>
      <c r="E859" s="55" t="s">
        <v>9</v>
      </c>
      <c r="F859" s="19">
        <v>19972.400000000001</v>
      </c>
      <c r="G859" s="19">
        <v>18726.900000000001</v>
      </c>
      <c r="H859" s="19">
        <v>18710.099999999999</v>
      </c>
    </row>
    <row r="860" spans="1:11" ht="31.5" outlineLevel="7" x14ac:dyDescent="0.2">
      <c r="A860" s="2" t="s">
        <v>516</v>
      </c>
      <c r="B860" s="2" t="s">
        <v>2</v>
      </c>
      <c r="C860" s="2" t="s">
        <v>520</v>
      </c>
      <c r="D860" s="2" t="s">
        <v>11</v>
      </c>
      <c r="E860" s="61" t="s">
        <v>12</v>
      </c>
      <c r="F860" s="39">
        <v>2960.7</v>
      </c>
      <c r="G860" s="39">
        <v>2771.9</v>
      </c>
      <c r="H860" s="39">
        <v>2466.1999999999998</v>
      </c>
    </row>
    <row r="861" spans="1:11" ht="15.75" outlineLevel="7" x14ac:dyDescent="0.2">
      <c r="A861" s="2" t="s">
        <v>516</v>
      </c>
      <c r="B861" s="2" t="s">
        <v>2</v>
      </c>
      <c r="C861" s="2" t="s">
        <v>520</v>
      </c>
      <c r="D861" s="2" t="s">
        <v>27</v>
      </c>
      <c r="E861" s="61" t="s">
        <v>28</v>
      </c>
      <c r="F861" s="39">
        <v>78.5</v>
      </c>
      <c r="G861" s="39"/>
      <c r="H861" s="39"/>
    </row>
    <row r="862" spans="1:11" s="27" customFormat="1" ht="47.25" outlineLevel="5" x14ac:dyDescent="0.2">
      <c r="A862" s="25" t="s">
        <v>516</v>
      </c>
      <c r="B862" s="25" t="s">
        <v>2</v>
      </c>
      <c r="C862" s="25" t="s">
        <v>521</v>
      </c>
      <c r="D862" s="25"/>
      <c r="E862" s="177" t="s">
        <v>522</v>
      </c>
      <c r="F862" s="69">
        <f>F863</f>
        <v>97.4</v>
      </c>
      <c r="G862" s="69">
        <f t="shared" ref="G862:H862" si="423">G863</f>
        <v>100.1</v>
      </c>
      <c r="H862" s="69">
        <f t="shared" si="423"/>
        <v>100.1</v>
      </c>
    </row>
    <row r="863" spans="1:11" s="27" customFormat="1" ht="47.25" outlineLevel="7" x14ac:dyDescent="0.2">
      <c r="A863" s="28" t="s">
        <v>516</v>
      </c>
      <c r="B863" s="28" t="s">
        <v>2</v>
      </c>
      <c r="C863" s="28" t="s">
        <v>521</v>
      </c>
      <c r="D863" s="28" t="s">
        <v>8</v>
      </c>
      <c r="E863" s="57" t="s">
        <v>9</v>
      </c>
      <c r="F863" s="29">
        <v>97.4</v>
      </c>
      <c r="G863" s="29">
        <v>100.1</v>
      </c>
      <c r="H863" s="29">
        <v>100.1</v>
      </c>
    </row>
    <row r="864" spans="1:11" ht="15.75" outlineLevel="1" x14ac:dyDescent="0.2">
      <c r="A864" s="1" t="s">
        <v>516</v>
      </c>
      <c r="B864" s="1" t="s">
        <v>15</v>
      </c>
      <c r="C864" s="1"/>
      <c r="D864" s="1"/>
      <c r="E864" s="54" t="s">
        <v>16</v>
      </c>
      <c r="F864" s="18">
        <f>F865+F871+F883</f>
        <v>105171.9</v>
      </c>
      <c r="G864" s="18">
        <f>G865+G871+G883</f>
        <v>159711.9</v>
      </c>
      <c r="H864" s="18">
        <f>H865+H871+H883</f>
        <v>196193.7</v>
      </c>
    </row>
    <row r="865" spans="1:8" ht="31.5" outlineLevel="2" x14ac:dyDescent="0.2">
      <c r="A865" s="1" t="s">
        <v>516</v>
      </c>
      <c r="B865" s="1" t="s">
        <v>15</v>
      </c>
      <c r="C865" s="1" t="s">
        <v>291</v>
      </c>
      <c r="D865" s="1"/>
      <c r="E865" s="54" t="s">
        <v>292</v>
      </c>
      <c r="F865" s="18">
        <f>F866</f>
        <v>15563.400000000001</v>
      </c>
      <c r="G865" s="18">
        <f t="shared" ref="G865:H867" si="424">G866</f>
        <v>15570.2</v>
      </c>
      <c r="H865" s="18">
        <f t="shared" si="424"/>
        <v>15587.9</v>
      </c>
    </row>
    <row r="866" spans="1:8" ht="31.5" outlineLevel="3" x14ac:dyDescent="0.2">
      <c r="A866" s="1" t="s">
        <v>516</v>
      </c>
      <c r="B866" s="1" t="s">
        <v>15</v>
      </c>
      <c r="C866" s="1" t="s">
        <v>396</v>
      </c>
      <c r="D866" s="1"/>
      <c r="E866" s="54" t="s">
        <v>397</v>
      </c>
      <c r="F866" s="18">
        <f>F867</f>
        <v>15563.400000000001</v>
      </c>
      <c r="G866" s="18">
        <f t="shared" si="424"/>
        <v>15570.2</v>
      </c>
      <c r="H866" s="18">
        <f t="shared" si="424"/>
        <v>15587.9</v>
      </c>
    </row>
    <row r="867" spans="1:8" ht="31.5" outlineLevel="4" x14ac:dyDescent="0.2">
      <c r="A867" s="1" t="s">
        <v>516</v>
      </c>
      <c r="B867" s="1" t="s">
        <v>15</v>
      </c>
      <c r="C867" s="1" t="s">
        <v>401</v>
      </c>
      <c r="D867" s="1"/>
      <c r="E867" s="54" t="s">
        <v>402</v>
      </c>
      <c r="F867" s="18">
        <f>F868</f>
        <v>15563.400000000001</v>
      </c>
      <c r="G867" s="18">
        <f t="shared" si="424"/>
        <v>15570.2</v>
      </c>
      <c r="H867" s="18">
        <f t="shared" si="424"/>
        <v>15587.9</v>
      </c>
    </row>
    <row r="868" spans="1:8" s="27" customFormat="1" ht="31.5" outlineLevel="5" x14ac:dyDescent="0.2">
      <c r="A868" s="25" t="s">
        <v>516</v>
      </c>
      <c r="B868" s="25" t="s">
        <v>15</v>
      </c>
      <c r="C868" s="25" t="s">
        <v>405</v>
      </c>
      <c r="D868" s="25"/>
      <c r="E868" s="56" t="s">
        <v>406</v>
      </c>
      <c r="F868" s="26">
        <f>F869+F870</f>
        <v>15563.400000000001</v>
      </c>
      <c r="G868" s="26">
        <f t="shared" ref="G868:H868" si="425">G869+G870</f>
        <v>15570.2</v>
      </c>
      <c r="H868" s="26">
        <f t="shared" si="425"/>
        <v>15587.9</v>
      </c>
    </row>
    <row r="869" spans="1:8" s="27" customFormat="1" ht="47.25" outlineLevel="7" x14ac:dyDescent="0.2">
      <c r="A869" s="28" t="s">
        <v>516</v>
      </c>
      <c r="B869" s="28" t="s">
        <v>15</v>
      </c>
      <c r="C869" s="28" t="s">
        <v>405</v>
      </c>
      <c r="D869" s="28" t="s">
        <v>8</v>
      </c>
      <c r="E869" s="57" t="s">
        <v>9</v>
      </c>
      <c r="F869" s="30">
        <v>15520.2</v>
      </c>
      <c r="G869" s="30">
        <v>15528.5</v>
      </c>
      <c r="H869" s="30">
        <v>15547.9</v>
      </c>
    </row>
    <row r="870" spans="1:8" s="27" customFormat="1" ht="31.5" outlineLevel="7" x14ac:dyDescent="0.2">
      <c r="A870" s="28" t="s">
        <v>516</v>
      </c>
      <c r="B870" s="28" t="s">
        <v>15</v>
      </c>
      <c r="C870" s="28" t="s">
        <v>405</v>
      </c>
      <c r="D870" s="28" t="s">
        <v>11</v>
      </c>
      <c r="E870" s="57" t="s">
        <v>12</v>
      </c>
      <c r="F870" s="30">
        <v>43.2</v>
      </c>
      <c r="G870" s="30">
        <v>41.7</v>
      </c>
      <c r="H870" s="30">
        <v>40</v>
      </c>
    </row>
    <row r="871" spans="1:8" ht="31.5" outlineLevel="2" x14ac:dyDescent="0.2">
      <c r="A871" s="1" t="s">
        <v>516</v>
      </c>
      <c r="B871" s="1" t="s">
        <v>15</v>
      </c>
      <c r="C871" s="1" t="s">
        <v>52</v>
      </c>
      <c r="D871" s="1"/>
      <c r="E871" s="54" t="s">
        <v>53</v>
      </c>
      <c r="F871" s="18">
        <f>F872+F877</f>
        <v>66846.5</v>
      </c>
      <c r="G871" s="18">
        <f t="shared" ref="G871:H871" si="426">G872+G877</f>
        <v>63808.4</v>
      </c>
      <c r="H871" s="18">
        <f t="shared" si="426"/>
        <v>61204.6</v>
      </c>
    </row>
    <row r="872" spans="1:8" ht="31.5" outlineLevel="3" x14ac:dyDescent="0.2">
      <c r="A872" s="1" t="s">
        <v>516</v>
      </c>
      <c r="B872" s="1" t="s">
        <v>15</v>
      </c>
      <c r="C872" s="1" t="s">
        <v>98</v>
      </c>
      <c r="D872" s="1"/>
      <c r="E872" s="54" t="s">
        <v>99</v>
      </c>
      <c r="F872" s="18">
        <f>F873</f>
        <v>181</v>
      </c>
      <c r="G872" s="18">
        <f t="shared" ref="G872:H873" si="427">G873</f>
        <v>181</v>
      </c>
      <c r="H872" s="18">
        <f t="shared" si="427"/>
        <v>181</v>
      </c>
    </row>
    <row r="873" spans="1:8" ht="47.25" outlineLevel="4" x14ac:dyDescent="0.2">
      <c r="A873" s="1" t="s">
        <v>516</v>
      </c>
      <c r="B873" s="1" t="s">
        <v>15</v>
      </c>
      <c r="C873" s="1" t="s">
        <v>100</v>
      </c>
      <c r="D873" s="1"/>
      <c r="E873" s="54" t="s">
        <v>101</v>
      </c>
      <c r="F873" s="18">
        <f>F874</f>
        <v>181</v>
      </c>
      <c r="G873" s="18">
        <f t="shared" si="427"/>
        <v>181</v>
      </c>
      <c r="H873" s="18">
        <f t="shared" si="427"/>
        <v>181</v>
      </c>
    </row>
    <row r="874" spans="1:8" ht="15.75" outlineLevel="5" x14ac:dyDescent="0.2">
      <c r="A874" s="1" t="s">
        <v>516</v>
      </c>
      <c r="B874" s="1" t="s">
        <v>15</v>
      </c>
      <c r="C874" s="1" t="s">
        <v>102</v>
      </c>
      <c r="D874" s="1"/>
      <c r="E874" s="54" t="s">
        <v>103</v>
      </c>
      <c r="F874" s="18">
        <f>F875+F876</f>
        <v>181</v>
      </c>
      <c r="G874" s="18">
        <f t="shared" ref="G874:H874" si="428">G875+G876</f>
        <v>181</v>
      </c>
      <c r="H874" s="18">
        <f t="shared" si="428"/>
        <v>181</v>
      </c>
    </row>
    <row r="875" spans="1:8" ht="47.25" outlineLevel="7" x14ac:dyDescent="0.2">
      <c r="A875" s="2" t="s">
        <v>516</v>
      </c>
      <c r="B875" s="2" t="s">
        <v>15</v>
      </c>
      <c r="C875" s="2" t="s">
        <v>102</v>
      </c>
      <c r="D875" s="2" t="s">
        <v>8</v>
      </c>
      <c r="E875" s="55" t="s">
        <v>9</v>
      </c>
      <c r="F875" s="19">
        <v>78</v>
      </c>
      <c r="G875" s="19">
        <v>78</v>
      </c>
      <c r="H875" s="19">
        <v>78</v>
      </c>
    </row>
    <row r="876" spans="1:8" ht="31.5" outlineLevel="7" x14ac:dyDescent="0.2">
      <c r="A876" s="2" t="s">
        <v>516</v>
      </c>
      <c r="B876" s="2" t="s">
        <v>15</v>
      </c>
      <c r="C876" s="2" t="s">
        <v>102</v>
      </c>
      <c r="D876" s="2" t="s">
        <v>11</v>
      </c>
      <c r="E876" s="55" t="s">
        <v>12</v>
      </c>
      <c r="F876" s="19">
        <v>103</v>
      </c>
      <c r="G876" s="19">
        <v>103</v>
      </c>
      <c r="H876" s="19">
        <v>103</v>
      </c>
    </row>
    <row r="877" spans="1:8" ht="47.25" outlineLevel="3" x14ac:dyDescent="0.2">
      <c r="A877" s="1" t="s">
        <v>516</v>
      </c>
      <c r="B877" s="1" t="s">
        <v>15</v>
      </c>
      <c r="C877" s="1" t="s">
        <v>54</v>
      </c>
      <c r="D877" s="1"/>
      <c r="E877" s="54" t="s">
        <v>55</v>
      </c>
      <c r="F877" s="18">
        <f>F878</f>
        <v>66665.5</v>
      </c>
      <c r="G877" s="18">
        <f t="shared" ref="G877:H878" si="429">G878</f>
        <v>63627.4</v>
      </c>
      <c r="H877" s="18">
        <f t="shared" si="429"/>
        <v>61023.6</v>
      </c>
    </row>
    <row r="878" spans="1:8" ht="47.25" outlineLevel="4" x14ac:dyDescent="0.2">
      <c r="A878" s="1" t="s">
        <v>516</v>
      </c>
      <c r="B878" s="1" t="s">
        <v>15</v>
      </c>
      <c r="C878" s="1" t="s">
        <v>113</v>
      </c>
      <c r="D878" s="1"/>
      <c r="E878" s="54" t="s">
        <v>114</v>
      </c>
      <c r="F878" s="18">
        <f>F879</f>
        <v>66665.5</v>
      </c>
      <c r="G878" s="18">
        <f t="shared" si="429"/>
        <v>63627.4</v>
      </c>
      <c r="H878" s="18">
        <f t="shared" si="429"/>
        <v>61023.6</v>
      </c>
    </row>
    <row r="879" spans="1:8" ht="15.75" outlineLevel="5" x14ac:dyDescent="0.2">
      <c r="A879" s="1" t="s">
        <v>516</v>
      </c>
      <c r="B879" s="1" t="s">
        <v>15</v>
      </c>
      <c r="C879" s="1" t="s">
        <v>523</v>
      </c>
      <c r="D879" s="1"/>
      <c r="E879" s="54" t="s">
        <v>134</v>
      </c>
      <c r="F879" s="18">
        <f>F880+F881+F882</f>
        <v>66665.5</v>
      </c>
      <c r="G879" s="18">
        <f t="shared" ref="G879:H879" si="430">G880+G881+G882</f>
        <v>63627.4</v>
      </c>
      <c r="H879" s="18">
        <f t="shared" si="430"/>
        <v>61023.6</v>
      </c>
    </row>
    <row r="880" spans="1:8" ht="47.25" outlineLevel="7" x14ac:dyDescent="0.2">
      <c r="A880" s="2" t="s">
        <v>516</v>
      </c>
      <c r="B880" s="2" t="s">
        <v>15</v>
      </c>
      <c r="C880" s="2" t="s">
        <v>523</v>
      </c>
      <c r="D880" s="2" t="s">
        <v>8</v>
      </c>
      <c r="E880" s="55" t="s">
        <v>9</v>
      </c>
      <c r="F880" s="19">
        <v>60426.1</v>
      </c>
      <c r="G880" s="19">
        <v>57388</v>
      </c>
      <c r="H880" s="19">
        <v>55090</v>
      </c>
    </row>
    <row r="881" spans="1:9" ht="31.5" outlineLevel="7" x14ac:dyDescent="0.2">
      <c r="A881" s="2" t="s">
        <v>516</v>
      </c>
      <c r="B881" s="2" t="s">
        <v>15</v>
      </c>
      <c r="C881" s="2" t="s">
        <v>523</v>
      </c>
      <c r="D881" s="2" t="s">
        <v>11</v>
      </c>
      <c r="E881" s="55" t="s">
        <v>12</v>
      </c>
      <c r="F881" s="19">
        <v>6130.8</v>
      </c>
      <c r="G881" s="19">
        <v>6130.8</v>
      </c>
      <c r="H881" s="19">
        <v>5825</v>
      </c>
    </row>
    <row r="882" spans="1:9" ht="15.75" outlineLevel="7" x14ac:dyDescent="0.2">
      <c r="A882" s="2" t="s">
        <v>516</v>
      </c>
      <c r="B882" s="2" t="s">
        <v>15</v>
      </c>
      <c r="C882" s="2" t="s">
        <v>523</v>
      </c>
      <c r="D882" s="2" t="s">
        <v>27</v>
      </c>
      <c r="E882" s="55" t="s">
        <v>28</v>
      </c>
      <c r="F882" s="19">
        <v>108.6</v>
      </c>
      <c r="G882" s="19">
        <v>108.6</v>
      </c>
      <c r="H882" s="19">
        <v>108.6</v>
      </c>
    </row>
    <row r="883" spans="1:9" ht="31.5" outlineLevel="2" x14ac:dyDescent="0.2">
      <c r="A883" s="1" t="s">
        <v>516</v>
      </c>
      <c r="B883" s="1" t="s">
        <v>15</v>
      </c>
      <c r="C883" s="1" t="s">
        <v>17</v>
      </c>
      <c r="D883" s="1"/>
      <c r="E883" s="54" t="s">
        <v>18</v>
      </c>
      <c r="F883" s="18">
        <f>F884+F886</f>
        <v>22762</v>
      </c>
      <c r="G883" s="18">
        <f t="shared" ref="G883:H883" si="431">G884+G886</f>
        <v>80333.299999999988</v>
      </c>
      <c r="H883" s="18">
        <f t="shared" si="431"/>
        <v>119401.2</v>
      </c>
    </row>
    <row r="884" spans="1:9" ht="47.25" outlineLevel="3" x14ac:dyDescent="0.2">
      <c r="A884" s="1" t="s">
        <v>516</v>
      </c>
      <c r="B884" s="1" t="s">
        <v>15</v>
      </c>
      <c r="C884" s="1" t="s">
        <v>524</v>
      </c>
      <c r="D884" s="1"/>
      <c r="E884" s="79" t="s">
        <v>621</v>
      </c>
      <c r="F884" s="20">
        <f>F885</f>
        <v>22762</v>
      </c>
      <c r="G884" s="20">
        <f t="shared" ref="G884:H884" si="432">G885</f>
        <v>43460.1</v>
      </c>
      <c r="H884" s="20">
        <f t="shared" si="432"/>
        <v>43597.3</v>
      </c>
      <c r="I884" s="81"/>
    </row>
    <row r="885" spans="1:9" ht="15.75" outlineLevel="7" x14ac:dyDescent="0.2">
      <c r="A885" s="2" t="s">
        <v>516</v>
      </c>
      <c r="B885" s="2" t="s">
        <v>15</v>
      </c>
      <c r="C885" s="2" t="s">
        <v>524</v>
      </c>
      <c r="D885" s="2" t="s">
        <v>27</v>
      </c>
      <c r="E885" s="61" t="s">
        <v>28</v>
      </c>
      <c r="F885" s="39">
        <v>22762</v>
      </c>
      <c r="G885" s="39">
        <f>43597.5-137.4</f>
        <v>43460.1</v>
      </c>
      <c r="H885" s="39">
        <v>43597.3</v>
      </c>
    </row>
    <row r="886" spans="1:9" ht="15.75" outlineLevel="3" x14ac:dyDescent="0.2">
      <c r="A886" s="1" t="s">
        <v>516</v>
      </c>
      <c r="B886" s="1" t="s">
        <v>15</v>
      </c>
      <c r="C886" s="1" t="s">
        <v>525</v>
      </c>
      <c r="D886" s="1"/>
      <c r="E886" s="79" t="s">
        <v>526</v>
      </c>
      <c r="F886" s="20">
        <f>F887</f>
        <v>0</v>
      </c>
      <c r="G886" s="20">
        <f t="shared" ref="G886:H886" si="433">G887</f>
        <v>36873.199999999997</v>
      </c>
      <c r="H886" s="20">
        <f t="shared" si="433"/>
        <v>75803.899999999994</v>
      </c>
    </row>
    <row r="887" spans="1:9" ht="15.75" outlineLevel="7" x14ac:dyDescent="0.2">
      <c r="A887" s="2" t="s">
        <v>516</v>
      </c>
      <c r="B887" s="2" t="s">
        <v>15</v>
      </c>
      <c r="C887" s="2" t="s">
        <v>525</v>
      </c>
      <c r="D887" s="2" t="s">
        <v>27</v>
      </c>
      <c r="E887" s="61" t="s">
        <v>28</v>
      </c>
      <c r="F887" s="39"/>
      <c r="G887" s="39">
        <v>36873.199999999997</v>
      </c>
      <c r="H887" s="39">
        <v>75803.899999999994</v>
      </c>
    </row>
    <row r="888" spans="1:9" ht="15.75" outlineLevel="7" x14ac:dyDescent="0.2">
      <c r="A888" s="1" t="s">
        <v>516</v>
      </c>
      <c r="B888" s="1" t="s">
        <v>566</v>
      </c>
      <c r="C888" s="2"/>
      <c r="D888" s="2"/>
      <c r="E888" s="53" t="s">
        <v>550</v>
      </c>
      <c r="F888" s="18">
        <f>F889</f>
        <v>150.9</v>
      </c>
      <c r="G888" s="18">
        <f t="shared" ref="G888:H888" si="434">G889</f>
        <v>150.9</v>
      </c>
      <c r="H888" s="18">
        <f t="shared" si="434"/>
        <v>150.9</v>
      </c>
    </row>
    <row r="889" spans="1:9" ht="31.5" outlineLevel="1" x14ac:dyDescent="0.2">
      <c r="A889" s="1" t="s">
        <v>516</v>
      </c>
      <c r="B889" s="1" t="s">
        <v>21</v>
      </c>
      <c r="C889" s="1"/>
      <c r="D889" s="1"/>
      <c r="E889" s="54" t="s">
        <v>22</v>
      </c>
      <c r="F889" s="18">
        <f>F890</f>
        <v>150.9</v>
      </c>
      <c r="G889" s="18">
        <f t="shared" ref="G889:H889" si="435">G890</f>
        <v>150.9</v>
      </c>
      <c r="H889" s="18">
        <f t="shared" si="435"/>
        <v>150.9</v>
      </c>
    </row>
    <row r="890" spans="1:9" ht="31.5" outlineLevel="2" x14ac:dyDescent="0.2">
      <c r="A890" s="1" t="s">
        <v>516</v>
      </c>
      <c r="B890" s="1" t="s">
        <v>21</v>
      </c>
      <c r="C890" s="1" t="s">
        <v>52</v>
      </c>
      <c r="D890" s="1"/>
      <c r="E890" s="54" t="s">
        <v>53</v>
      </c>
      <c r="F890" s="18">
        <f>F891+F895</f>
        <v>150.9</v>
      </c>
      <c r="G890" s="18">
        <f t="shared" ref="G890:H890" si="436">G891+G895</f>
        <v>150.9</v>
      </c>
      <c r="H890" s="18">
        <f t="shared" si="436"/>
        <v>150.9</v>
      </c>
    </row>
    <row r="891" spans="1:9" ht="31.5" outlineLevel="3" x14ac:dyDescent="0.2">
      <c r="A891" s="1" t="s">
        <v>516</v>
      </c>
      <c r="B891" s="1" t="s">
        <v>21</v>
      </c>
      <c r="C891" s="1" t="s">
        <v>98</v>
      </c>
      <c r="D891" s="1"/>
      <c r="E891" s="54" t="s">
        <v>99</v>
      </c>
      <c r="F891" s="18">
        <f>F892</f>
        <v>50.9</v>
      </c>
      <c r="G891" s="18">
        <f t="shared" ref="G891:G893" si="437">G892</f>
        <v>50.9</v>
      </c>
      <c r="H891" s="18">
        <f t="shared" ref="H891:H893" si="438">H892</f>
        <v>50.9</v>
      </c>
    </row>
    <row r="892" spans="1:9" ht="47.25" outlineLevel="4" x14ac:dyDescent="0.2">
      <c r="A892" s="1" t="s">
        <v>516</v>
      </c>
      <c r="B892" s="1" t="s">
        <v>21</v>
      </c>
      <c r="C892" s="1" t="s">
        <v>100</v>
      </c>
      <c r="D892" s="1"/>
      <c r="E892" s="54" t="s">
        <v>101</v>
      </c>
      <c r="F892" s="18">
        <f>F893</f>
        <v>50.9</v>
      </c>
      <c r="G892" s="18">
        <f t="shared" si="437"/>
        <v>50.9</v>
      </c>
      <c r="H892" s="18">
        <f t="shared" si="438"/>
        <v>50.9</v>
      </c>
    </row>
    <row r="893" spans="1:9" ht="15.75" outlineLevel="5" x14ac:dyDescent="0.2">
      <c r="A893" s="1" t="s">
        <v>516</v>
      </c>
      <c r="B893" s="1" t="s">
        <v>21</v>
      </c>
      <c r="C893" s="1" t="s">
        <v>102</v>
      </c>
      <c r="D893" s="1"/>
      <c r="E893" s="54" t="s">
        <v>103</v>
      </c>
      <c r="F893" s="18">
        <f>F894</f>
        <v>50.9</v>
      </c>
      <c r="G893" s="18">
        <f t="shared" si="437"/>
        <v>50.9</v>
      </c>
      <c r="H893" s="18">
        <f t="shared" si="438"/>
        <v>50.9</v>
      </c>
    </row>
    <row r="894" spans="1:9" ht="31.5" outlineLevel="7" x14ac:dyDescent="0.2">
      <c r="A894" s="2" t="s">
        <v>516</v>
      </c>
      <c r="B894" s="2" t="s">
        <v>21</v>
      </c>
      <c r="C894" s="2" t="s">
        <v>102</v>
      </c>
      <c r="D894" s="2" t="s">
        <v>11</v>
      </c>
      <c r="E894" s="55" t="s">
        <v>12</v>
      </c>
      <c r="F894" s="19">
        <v>50.9</v>
      </c>
      <c r="G894" s="19">
        <v>50.9</v>
      </c>
      <c r="H894" s="19">
        <v>50.9</v>
      </c>
    </row>
    <row r="895" spans="1:9" ht="47.25" outlineLevel="3" x14ac:dyDescent="0.2">
      <c r="A895" s="1" t="s">
        <v>516</v>
      </c>
      <c r="B895" s="1" t="s">
        <v>21</v>
      </c>
      <c r="C895" s="1" t="s">
        <v>54</v>
      </c>
      <c r="D895" s="1"/>
      <c r="E895" s="54" t="s">
        <v>55</v>
      </c>
      <c r="F895" s="18">
        <f>F896</f>
        <v>100</v>
      </c>
      <c r="G895" s="18">
        <f t="shared" ref="G895:H897" si="439">G896</f>
        <v>100</v>
      </c>
      <c r="H895" s="18">
        <f t="shared" si="439"/>
        <v>100</v>
      </c>
    </row>
    <row r="896" spans="1:9" ht="47.25" outlineLevel="4" x14ac:dyDescent="0.2">
      <c r="A896" s="1" t="s">
        <v>516</v>
      </c>
      <c r="B896" s="1" t="s">
        <v>21</v>
      </c>
      <c r="C896" s="1" t="s">
        <v>113</v>
      </c>
      <c r="D896" s="1"/>
      <c r="E896" s="54" t="s">
        <v>114</v>
      </c>
      <c r="F896" s="18">
        <f>F897</f>
        <v>100</v>
      </c>
      <c r="G896" s="18">
        <f t="shared" si="439"/>
        <v>100</v>
      </c>
      <c r="H896" s="18">
        <f t="shared" si="439"/>
        <v>100</v>
      </c>
    </row>
    <row r="897" spans="1:9" ht="15.75" outlineLevel="5" x14ac:dyDescent="0.2">
      <c r="A897" s="1" t="s">
        <v>516</v>
      </c>
      <c r="B897" s="1" t="s">
        <v>21</v>
      </c>
      <c r="C897" s="1" t="s">
        <v>523</v>
      </c>
      <c r="D897" s="1"/>
      <c r="E897" s="54" t="s">
        <v>134</v>
      </c>
      <c r="F897" s="18">
        <f>F898</f>
        <v>100</v>
      </c>
      <c r="G897" s="18">
        <f t="shared" si="439"/>
        <v>100</v>
      </c>
      <c r="H897" s="18">
        <f t="shared" si="439"/>
        <v>100</v>
      </c>
    </row>
    <row r="898" spans="1:9" ht="31.5" outlineLevel="7" x14ac:dyDescent="0.2">
      <c r="A898" s="2" t="s">
        <v>516</v>
      </c>
      <c r="B898" s="2" t="s">
        <v>21</v>
      </c>
      <c r="C898" s="2" t="s">
        <v>523</v>
      </c>
      <c r="D898" s="2" t="s">
        <v>11</v>
      </c>
      <c r="E898" s="55" t="s">
        <v>12</v>
      </c>
      <c r="F898" s="19">
        <v>100</v>
      </c>
      <c r="G898" s="19">
        <v>100</v>
      </c>
      <c r="H898" s="19">
        <v>100</v>
      </c>
    </row>
    <row r="899" spans="1:9" ht="15.75" x14ac:dyDescent="0.25">
      <c r="A899" s="242" t="s">
        <v>548</v>
      </c>
      <c r="B899" s="243"/>
      <c r="C899" s="243"/>
      <c r="D899" s="243"/>
      <c r="E899" s="244"/>
      <c r="F899" s="21">
        <f>F852+F775+F679+F545+F498+F466+F56+F32+F11</f>
        <v>3327092.5047000009</v>
      </c>
      <c r="G899" s="21">
        <f>G852+G775+G679+G545+G498+G466+G56+G32+G11</f>
        <v>3215056.5295499992</v>
      </c>
      <c r="H899" s="21">
        <f>H852+H775+H679+H545+H498+H466+H56+H32+H11</f>
        <v>3018558.8200000008</v>
      </c>
    </row>
    <row r="901" spans="1:9" ht="15.75" hidden="1" x14ac:dyDescent="0.25">
      <c r="F901" s="3"/>
      <c r="G901" s="3"/>
      <c r="H901" s="3"/>
    </row>
    <row r="902" spans="1:9" hidden="1" x14ac:dyDescent="0.2"/>
    <row r="903" spans="1:9" hidden="1" x14ac:dyDescent="0.2">
      <c r="F903" s="15">
        <f>F899-F901</f>
        <v>3327092.5047000009</v>
      </c>
      <c r="G903" s="15">
        <f t="shared" ref="G903:H903" si="440">G899-G901</f>
        <v>3215056.5295499992</v>
      </c>
      <c r="H903" s="15">
        <f t="shared" si="440"/>
        <v>3018558.8200000008</v>
      </c>
      <c r="I903" s="24" t="s">
        <v>620</v>
      </c>
    </row>
    <row r="904" spans="1:9" hidden="1" x14ac:dyDescent="0.2">
      <c r="F904" s="15">
        <v>1764453.3</v>
      </c>
      <c r="G904" s="15">
        <v>1740148.2</v>
      </c>
      <c r="H904" s="15">
        <v>1502481.6</v>
      </c>
      <c r="I904" s="24" t="s">
        <v>619</v>
      </c>
    </row>
    <row r="905" spans="1:9" hidden="1" x14ac:dyDescent="0.2">
      <c r="F905" s="15">
        <f>F903-F904</f>
        <v>1562639.2047000008</v>
      </c>
      <c r="G905" s="15">
        <f t="shared" ref="G905:H905" si="441">G903-G904</f>
        <v>1474908.3295499992</v>
      </c>
      <c r="H905" s="15">
        <f t="shared" si="441"/>
        <v>1516077.2200000007</v>
      </c>
      <c r="I905" s="24" t="s">
        <v>618</v>
      </c>
    </row>
    <row r="906" spans="1:9" hidden="1" x14ac:dyDescent="0.2"/>
    <row r="907" spans="1:9" hidden="1" x14ac:dyDescent="0.2"/>
    <row r="908" spans="1:9" hidden="1" x14ac:dyDescent="0.2"/>
    <row r="909" spans="1:9" hidden="1" x14ac:dyDescent="0.2">
      <c r="F909" s="38">
        <v>3327092.5</v>
      </c>
      <c r="G909" s="38">
        <v>3215056.5025000009</v>
      </c>
      <c r="H909" s="38">
        <v>3018558.8000000007</v>
      </c>
    </row>
    <row r="910" spans="1:9" hidden="1" x14ac:dyDescent="0.2"/>
    <row r="911" spans="1:9" hidden="1" x14ac:dyDescent="0.2">
      <c r="F911" s="38">
        <f>F899-F909</f>
        <v>4.7000008635222912E-3</v>
      </c>
      <c r="G911" s="38">
        <f t="shared" ref="G911:H911" si="442">G899-G909</f>
        <v>2.7049998287111521E-2</v>
      </c>
      <c r="H911" s="38">
        <f t="shared" si="442"/>
        <v>2.0000000018626451E-2</v>
      </c>
    </row>
    <row r="912" spans="1:9" hidden="1" x14ac:dyDescent="0.2"/>
    <row r="913" hidden="1" x14ac:dyDescent="0.2"/>
  </sheetData>
  <mergeCells count="4">
    <mergeCell ref="A899:E899"/>
    <mergeCell ref="A1:D1"/>
    <mergeCell ref="A7:D7"/>
    <mergeCell ref="A6:H6"/>
  </mergeCells>
  <pageMargins left="0.39370078740157483" right="0.39370078740157483" top="0.98425196850393704" bottom="0.39370078740157483" header="0.51181102362204722" footer="0.51181102362204722"/>
  <pageSetup paperSize="9" scale="78" fitToHeight="0" orientation="landscape" r:id="rId1"/>
  <headerFooter differentFirst="1" alignWithMargins="0">
    <oddHeader xml:space="preserve">&amp;C&amp;P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25"/>
  <sheetViews>
    <sheetView topLeftCell="A7" workbookViewId="0">
      <selection activeCell="G16" sqref="G16"/>
    </sheetView>
  </sheetViews>
  <sheetFormatPr defaultRowHeight="12.75" x14ac:dyDescent="0.2"/>
  <cols>
    <col min="1" max="1" width="29.28515625" style="85" customWidth="1"/>
    <col min="2" max="2" width="82" style="85" customWidth="1"/>
    <col min="3" max="3" width="16.42578125" style="85" customWidth="1"/>
    <col min="4" max="4" width="14.7109375" style="85" customWidth="1"/>
    <col min="5" max="5" width="14.5703125" style="85" customWidth="1"/>
    <col min="6" max="6" width="19" style="85" customWidth="1"/>
    <col min="7" max="11" width="20.140625" style="85" customWidth="1"/>
    <col min="12" max="249" width="9.140625" style="85"/>
    <col min="250" max="250" width="29.28515625" style="85" customWidth="1"/>
    <col min="251" max="251" width="82" style="85" customWidth="1"/>
    <col min="252" max="253" width="0" style="85" hidden="1" customWidth="1"/>
    <col min="254" max="254" width="16.42578125" style="85" customWidth="1"/>
    <col min="255" max="255" width="14.7109375" style="85" customWidth="1"/>
    <col min="256" max="256" width="14.5703125" style="85" customWidth="1"/>
    <col min="257" max="505" width="9.140625" style="85"/>
    <col min="506" max="506" width="29.28515625" style="85" customWidth="1"/>
    <col min="507" max="507" width="82" style="85" customWidth="1"/>
    <col min="508" max="509" width="0" style="85" hidden="1" customWidth="1"/>
    <col min="510" max="510" width="16.42578125" style="85" customWidth="1"/>
    <col min="511" max="511" width="14.7109375" style="85" customWidth="1"/>
    <col min="512" max="512" width="14.5703125" style="85" customWidth="1"/>
    <col min="513" max="761" width="9.140625" style="85"/>
    <col min="762" max="762" width="29.28515625" style="85" customWidth="1"/>
    <col min="763" max="763" width="82" style="85" customWidth="1"/>
    <col min="764" max="765" width="0" style="85" hidden="1" customWidth="1"/>
    <col min="766" max="766" width="16.42578125" style="85" customWidth="1"/>
    <col min="767" max="767" width="14.7109375" style="85" customWidth="1"/>
    <col min="768" max="768" width="14.5703125" style="85" customWidth="1"/>
    <col min="769" max="1017" width="9.140625" style="85"/>
    <col min="1018" max="1018" width="29.28515625" style="85" customWidth="1"/>
    <col min="1019" max="1019" width="82" style="85" customWidth="1"/>
    <col min="1020" max="1021" width="0" style="85" hidden="1" customWidth="1"/>
    <col min="1022" max="1022" width="16.42578125" style="85" customWidth="1"/>
    <col min="1023" max="1023" width="14.7109375" style="85" customWidth="1"/>
    <col min="1024" max="1024" width="14.5703125" style="85" customWidth="1"/>
    <col min="1025" max="1273" width="9.140625" style="85"/>
    <col min="1274" max="1274" width="29.28515625" style="85" customWidth="1"/>
    <col min="1275" max="1275" width="82" style="85" customWidth="1"/>
    <col min="1276" max="1277" width="0" style="85" hidden="1" customWidth="1"/>
    <col min="1278" max="1278" width="16.42578125" style="85" customWidth="1"/>
    <col min="1279" max="1279" width="14.7109375" style="85" customWidth="1"/>
    <col min="1280" max="1280" width="14.5703125" style="85" customWidth="1"/>
    <col min="1281" max="1529" width="9.140625" style="85"/>
    <col min="1530" max="1530" width="29.28515625" style="85" customWidth="1"/>
    <col min="1531" max="1531" width="82" style="85" customWidth="1"/>
    <col min="1532" max="1533" width="0" style="85" hidden="1" customWidth="1"/>
    <col min="1534" max="1534" width="16.42578125" style="85" customWidth="1"/>
    <col min="1535" max="1535" width="14.7109375" style="85" customWidth="1"/>
    <col min="1536" max="1536" width="14.5703125" style="85" customWidth="1"/>
    <col min="1537" max="1785" width="9.140625" style="85"/>
    <col min="1786" max="1786" width="29.28515625" style="85" customWidth="1"/>
    <col min="1787" max="1787" width="82" style="85" customWidth="1"/>
    <col min="1788" max="1789" width="0" style="85" hidden="1" customWidth="1"/>
    <col min="1790" max="1790" width="16.42578125" style="85" customWidth="1"/>
    <col min="1791" max="1791" width="14.7109375" style="85" customWidth="1"/>
    <col min="1792" max="1792" width="14.5703125" style="85" customWidth="1"/>
    <col min="1793" max="2041" width="9.140625" style="85"/>
    <col min="2042" max="2042" width="29.28515625" style="85" customWidth="1"/>
    <col min="2043" max="2043" width="82" style="85" customWidth="1"/>
    <col min="2044" max="2045" width="0" style="85" hidden="1" customWidth="1"/>
    <col min="2046" max="2046" width="16.42578125" style="85" customWidth="1"/>
    <col min="2047" max="2047" width="14.7109375" style="85" customWidth="1"/>
    <col min="2048" max="2048" width="14.5703125" style="85" customWidth="1"/>
    <col min="2049" max="2297" width="9.140625" style="85"/>
    <col min="2298" max="2298" width="29.28515625" style="85" customWidth="1"/>
    <col min="2299" max="2299" width="82" style="85" customWidth="1"/>
    <col min="2300" max="2301" width="0" style="85" hidden="1" customWidth="1"/>
    <col min="2302" max="2302" width="16.42578125" style="85" customWidth="1"/>
    <col min="2303" max="2303" width="14.7109375" style="85" customWidth="1"/>
    <col min="2304" max="2304" width="14.5703125" style="85" customWidth="1"/>
    <col min="2305" max="2553" width="9.140625" style="85"/>
    <col min="2554" max="2554" width="29.28515625" style="85" customWidth="1"/>
    <col min="2555" max="2555" width="82" style="85" customWidth="1"/>
    <col min="2556" max="2557" width="0" style="85" hidden="1" customWidth="1"/>
    <col min="2558" max="2558" width="16.42578125" style="85" customWidth="1"/>
    <col min="2559" max="2559" width="14.7109375" style="85" customWidth="1"/>
    <col min="2560" max="2560" width="14.5703125" style="85" customWidth="1"/>
    <col min="2561" max="2809" width="9.140625" style="85"/>
    <col min="2810" max="2810" width="29.28515625" style="85" customWidth="1"/>
    <col min="2811" max="2811" width="82" style="85" customWidth="1"/>
    <col min="2812" max="2813" width="0" style="85" hidden="1" customWidth="1"/>
    <col min="2814" max="2814" width="16.42578125" style="85" customWidth="1"/>
    <col min="2815" max="2815" width="14.7109375" style="85" customWidth="1"/>
    <col min="2816" max="2816" width="14.5703125" style="85" customWidth="1"/>
    <col min="2817" max="3065" width="9.140625" style="85"/>
    <col min="3066" max="3066" width="29.28515625" style="85" customWidth="1"/>
    <col min="3067" max="3067" width="82" style="85" customWidth="1"/>
    <col min="3068" max="3069" width="0" style="85" hidden="1" customWidth="1"/>
    <col min="3070" max="3070" width="16.42578125" style="85" customWidth="1"/>
    <col min="3071" max="3071" width="14.7109375" style="85" customWidth="1"/>
    <col min="3072" max="3072" width="14.5703125" style="85" customWidth="1"/>
    <col min="3073" max="3321" width="9.140625" style="85"/>
    <col min="3322" max="3322" width="29.28515625" style="85" customWidth="1"/>
    <col min="3323" max="3323" width="82" style="85" customWidth="1"/>
    <col min="3324" max="3325" width="0" style="85" hidden="1" customWidth="1"/>
    <col min="3326" max="3326" width="16.42578125" style="85" customWidth="1"/>
    <col min="3327" max="3327" width="14.7109375" style="85" customWidth="1"/>
    <col min="3328" max="3328" width="14.5703125" style="85" customWidth="1"/>
    <col min="3329" max="3577" width="9.140625" style="85"/>
    <col min="3578" max="3578" width="29.28515625" style="85" customWidth="1"/>
    <col min="3579" max="3579" width="82" style="85" customWidth="1"/>
    <col min="3580" max="3581" width="0" style="85" hidden="1" customWidth="1"/>
    <col min="3582" max="3582" width="16.42578125" style="85" customWidth="1"/>
    <col min="3583" max="3583" width="14.7109375" style="85" customWidth="1"/>
    <col min="3584" max="3584" width="14.5703125" style="85" customWidth="1"/>
    <col min="3585" max="3833" width="9.140625" style="85"/>
    <col min="3834" max="3834" width="29.28515625" style="85" customWidth="1"/>
    <col min="3835" max="3835" width="82" style="85" customWidth="1"/>
    <col min="3836" max="3837" width="0" style="85" hidden="1" customWidth="1"/>
    <col min="3838" max="3838" width="16.42578125" style="85" customWidth="1"/>
    <col min="3839" max="3839" width="14.7109375" style="85" customWidth="1"/>
    <col min="3840" max="3840" width="14.5703125" style="85" customWidth="1"/>
    <col min="3841" max="4089" width="9.140625" style="85"/>
    <col min="4090" max="4090" width="29.28515625" style="85" customWidth="1"/>
    <col min="4091" max="4091" width="82" style="85" customWidth="1"/>
    <col min="4092" max="4093" width="0" style="85" hidden="1" customWidth="1"/>
    <col min="4094" max="4094" width="16.42578125" style="85" customWidth="1"/>
    <col min="4095" max="4095" width="14.7109375" style="85" customWidth="1"/>
    <col min="4096" max="4096" width="14.5703125" style="85" customWidth="1"/>
    <col min="4097" max="4345" width="9.140625" style="85"/>
    <col min="4346" max="4346" width="29.28515625" style="85" customWidth="1"/>
    <col min="4347" max="4347" width="82" style="85" customWidth="1"/>
    <col min="4348" max="4349" width="0" style="85" hidden="1" customWidth="1"/>
    <col min="4350" max="4350" width="16.42578125" style="85" customWidth="1"/>
    <col min="4351" max="4351" width="14.7109375" style="85" customWidth="1"/>
    <col min="4352" max="4352" width="14.5703125" style="85" customWidth="1"/>
    <col min="4353" max="4601" width="9.140625" style="85"/>
    <col min="4602" max="4602" width="29.28515625" style="85" customWidth="1"/>
    <col min="4603" max="4603" width="82" style="85" customWidth="1"/>
    <col min="4604" max="4605" width="0" style="85" hidden="1" customWidth="1"/>
    <col min="4606" max="4606" width="16.42578125" style="85" customWidth="1"/>
    <col min="4607" max="4607" width="14.7109375" style="85" customWidth="1"/>
    <col min="4608" max="4608" width="14.5703125" style="85" customWidth="1"/>
    <col min="4609" max="4857" width="9.140625" style="85"/>
    <col min="4858" max="4858" width="29.28515625" style="85" customWidth="1"/>
    <col min="4859" max="4859" width="82" style="85" customWidth="1"/>
    <col min="4860" max="4861" width="0" style="85" hidden="1" customWidth="1"/>
    <col min="4862" max="4862" width="16.42578125" style="85" customWidth="1"/>
    <col min="4863" max="4863" width="14.7109375" style="85" customWidth="1"/>
    <col min="4864" max="4864" width="14.5703125" style="85" customWidth="1"/>
    <col min="4865" max="5113" width="9.140625" style="85"/>
    <col min="5114" max="5114" width="29.28515625" style="85" customWidth="1"/>
    <col min="5115" max="5115" width="82" style="85" customWidth="1"/>
    <col min="5116" max="5117" width="0" style="85" hidden="1" customWidth="1"/>
    <col min="5118" max="5118" width="16.42578125" style="85" customWidth="1"/>
    <col min="5119" max="5119" width="14.7109375" style="85" customWidth="1"/>
    <col min="5120" max="5120" width="14.5703125" style="85" customWidth="1"/>
    <col min="5121" max="5369" width="9.140625" style="85"/>
    <col min="5370" max="5370" width="29.28515625" style="85" customWidth="1"/>
    <col min="5371" max="5371" width="82" style="85" customWidth="1"/>
    <col min="5372" max="5373" width="0" style="85" hidden="1" customWidth="1"/>
    <col min="5374" max="5374" width="16.42578125" style="85" customWidth="1"/>
    <col min="5375" max="5375" width="14.7109375" style="85" customWidth="1"/>
    <col min="5376" max="5376" width="14.5703125" style="85" customWidth="1"/>
    <col min="5377" max="5625" width="9.140625" style="85"/>
    <col min="5626" max="5626" width="29.28515625" style="85" customWidth="1"/>
    <col min="5627" max="5627" width="82" style="85" customWidth="1"/>
    <col min="5628" max="5629" width="0" style="85" hidden="1" customWidth="1"/>
    <col min="5630" max="5630" width="16.42578125" style="85" customWidth="1"/>
    <col min="5631" max="5631" width="14.7109375" style="85" customWidth="1"/>
    <col min="5632" max="5632" width="14.5703125" style="85" customWidth="1"/>
    <col min="5633" max="5881" width="9.140625" style="85"/>
    <col min="5882" max="5882" width="29.28515625" style="85" customWidth="1"/>
    <col min="5883" max="5883" width="82" style="85" customWidth="1"/>
    <col min="5884" max="5885" width="0" style="85" hidden="1" customWidth="1"/>
    <col min="5886" max="5886" width="16.42578125" style="85" customWidth="1"/>
    <col min="5887" max="5887" width="14.7109375" style="85" customWidth="1"/>
    <col min="5888" max="5888" width="14.5703125" style="85" customWidth="1"/>
    <col min="5889" max="6137" width="9.140625" style="85"/>
    <col min="6138" max="6138" width="29.28515625" style="85" customWidth="1"/>
    <col min="6139" max="6139" width="82" style="85" customWidth="1"/>
    <col min="6140" max="6141" width="0" style="85" hidden="1" customWidth="1"/>
    <col min="6142" max="6142" width="16.42578125" style="85" customWidth="1"/>
    <col min="6143" max="6143" width="14.7109375" style="85" customWidth="1"/>
    <col min="6144" max="6144" width="14.5703125" style="85" customWidth="1"/>
    <col min="6145" max="6393" width="9.140625" style="85"/>
    <col min="6394" max="6394" width="29.28515625" style="85" customWidth="1"/>
    <col min="6395" max="6395" width="82" style="85" customWidth="1"/>
    <col min="6396" max="6397" width="0" style="85" hidden="1" customWidth="1"/>
    <col min="6398" max="6398" width="16.42578125" style="85" customWidth="1"/>
    <col min="6399" max="6399" width="14.7109375" style="85" customWidth="1"/>
    <col min="6400" max="6400" width="14.5703125" style="85" customWidth="1"/>
    <col min="6401" max="6649" width="9.140625" style="85"/>
    <col min="6650" max="6650" width="29.28515625" style="85" customWidth="1"/>
    <col min="6651" max="6651" width="82" style="85" customWidth="1"/>
    <col min="6652" max="6653" width="0" style="85" hidden="1" customWidth="1"/>
    <col min="6654" max="6654" width="16.42578125" style="85" customWidth="1"/>
    <col min="6655" max="6655" width="14.7109375" style="85" customWidth="1"/>
    <col min="6656" max="6656" width="14.5703125" style="85" customWidth="1"/>
    <col min="6657" max="6905" width="9.140625" style="85"/>
    <col min="6906" max="6906" width="29.28515625" style="85" customWidth="1"/>
    <col min="6907" max="6907" width="82" style="85" customWidth="1"/>
    <col min="6908" max="6909" width="0" style="85" hidden="1" customWidth="1"/>
    <col min="6910" max="6910" width="16.42578125" style="85" customWidth="1"/>
    <col min="6911" max="6911" width="14.7109375" style="85" customWidth="1"/>
    <col min="6912" max="6912" width="14.5703125" style="85" customWidth="1"/>
    <col min="6913" max="7161" width="9.140625" style="85"/>
    <col min="7162" max="7162" width="29.28515625" style="85" customWidth="1"/>
    <col min="7163" max="7163" width="82" style="85" customWidth="1"/>
    <col min="7164" max="7165" width="0" style="85" hidden="1" customWidth="1"/>
    <col min="7166" max="7166" width="16.42578125" style="85" customWidth="1"/>
    <col min="7167" max="7167" width="14.7109375" style="85" customWidth="1"/>
    <col min="7168" max="7168" width="14.5703125" style="85" customWidth="1"/>
    <col min="7169" max="7417" width="9.140625" style="85"/>
    <col min="7418" max="7418" width="29.28515625" style="85" customWidth="1"/>
    <col min="7419" max="7419" width="82" style="85" customWidth="1"/>
    <col min="7420" max="7421" width="0" style="85" hidden="1" customWidth="1"/>
    <col min="7422" max="7422" width="16.42578125" style="85" customWidth="1"/>
    <col min="7423" max="7423" width="14.7109375" style="85" customWidth="1"/>
    <col min="7424" max="7424" width="14.5703125" style="85" customWidth="1"/>
    <col min="7425" max="7673" width="9.140625" style="85"/>
    <col min="7674" max="7674" width="29.28515625" style="85" customWidth="1"/>
    <col min="7675" max="7675" width="82" style="85" customWidth="1"/>
    <col min="7676" max="7677" width="0" style="85" hidden="1" customWidth="1"/>
    <col min="7678" max="7678" width="16.42578125" style="85" customWidth="1"/>
    <col min="7679" max="7679" width="14.7109375" style="85" customWidth="1"/>
    <col min="7680" max="7680" width="14.5703125" style="85" customWidth="1"/>
    <col min="7681" max="7929" width="9.140625" style="85"/>
    <col min="7930" max="7930" width="29.28515625" style="85" customWidth="1"/>
    <col min="7931" max="7931" width="82" style="85" customWidth="1"/>
    <col min="7932" max="7933" width="0" style="85" hidden="1" customWidth="1"/>
    <col min="7934" max="7934" width="16.42578125" style="85" customWidth="1"/>
    <col min="7935" max="7935" width="14.7109375" style="85" customWidth="1"/>
    <col min="7936" max="7936" width="14.5703125" style="85" customWidth="1"/>
    <col min="7937" max="8185" width="9.140625" style="85"/>
    <col min="8186" max="8186" width="29.28515625" style="85" customWidth="1"/>
    <col min="8187" max="8187" width="82" style="85" customWidth="1"/>
    <col min="8188" max="8189" width="0" style="85" hidden="1" customWidth="1"/>
    <col min="8190" max="8190" width="16.42578125" style="85" customWidth="1"/>
    <col min="8191" max="8191" width="14.7109375" style="85" customWidth="1"/>
    <col min="8192" max="8192" width="14.5703125" style="85" customWidth="1"/>
    <col min="8193" max="8441" width="9.140625" style="85"/>
    <col min="8442" max="8442" width="29.28515625" style="85" customWidth="1"/>
    <col min="8443" max="8443" width="82" style="85" customWidth="1"/>
    <col min="8444" max="8445" width="0" style="85" hidden="1" customWidth="1"/>
    <col min="8446" max="8446" width="16.42578125" style="85" customWidth="1"/>
    <col min="8447" max="8447" width="14.7109375" style="85" customWidth="1"/>
    <col min="8448" max="8448" width="14.5703125" style="85" customWidth="1"/>
    <col min="8449" max="8697" width="9.140625" style="85"/>
    <col min="8698" max="8698" width="29.28515625" style="85" customWidth="1"/>
    <col min="8699" max="8699" width="82" style="85" customWidth="1"/>
    <col min="8700" max="8701" width="0" style="85" hidden="1" customWidth="1"/>
    <col min="8702" max="8702" width="16.42578125" style="85" customWidth="1"/>
    <col min="8703" max="8703" width="14.7109375" style="85" customWidth="1"/>
    <col min="8704" max="8704" width="14.5703125" style="85" customWidth="1"/>
    <col min="8705" max="8953" width="9.140625" style="85"/>
    <col min="8954" max="8954" width="29.28515625" style="85" customWidth="1"/>
    <col min="8955" max="8955" width="82" style="85" customWidth="1"/>
    <col min="8956" max="8957" width="0" style="85" hidden="1" customWidth="1"/>
    <col min="8958" max="8958" width="16.42578125" style="85" customWidth="1"/>
    <col min="8959" max="8959" width="14.7109375" style="85" customWidth="1"/>
    <col min="8960" max="8960" width="14.5703125" style="85" customWidth="1"/>
    <col min="8961" max="9209" width="9.140625" style="85"/>
    <col min="9210" max="9210" width="29.28515625" style="85" customWidth="1"/>
    <col min="9211" max="9211" width="82" style="85" customWidth="1"/>
    <col min="9212" max="9213" width="0" style="85" hidden="1" customWidth="1"/>
    <col min="9214" max="9214" width="16.42578125" style="85" customWidth="1"/>
    <col min="9215" max="9215" width="14.7109375" style="85" customWidth="1"/>
    <col min="9216" max="9216" width="14.5703125" style="85" customWidth="1"/>
    <col min="9217" max="9465" width="9.140625" style="85"/>
    <col min="9466" max="9466" width="29.28515625" style="85" customWidth="1"/>
    <col min="9467" max="9467" width="82" style="85" customWidth="1"/>
    <col min="9468" max="9469" width="0" style="85" hidden="1" customWidth="1"/>
    <col min="9470" max="9470" width="16.42578125" style="85" customWidth="1"/>
    <col min="9471" max="9471" width="14.7109375" style="85" customWidth="1"/>
    <col min="9472" max="9472" width="14.5703125" style="85" customWidth="1"/>
    <col min="9473" max="9721" width="9.140625" style="85"/>
    <col min="9722" max="9722" width="29.28515625" style="85" customWidth="1"/>
    <col min="9723" max="9723" width="82" style="85" customWidth="1"/>
    <col min="9724" max="9725" width="0" style="85" hidden="1" customWidth="1"/>
    <col min="9726" max="9726" width="16.42578125" style="85" customWidth="1"/>
    <col min="9727" max="9727" width="14.7109375" style="85" customWidth="1"/>
    <col min="9728" max="9728" width="14.5703125" style="85" customWidth="1"/>
    <col min="9729" max="9977" width="9.140625" style="85"/>
    <col min="9978" max="9978" width="29.28515625" style="85" customWidth="1"/>
    <col min="9979" max="9979" width="82" style="85" customWidth="1"/>
    <col min="9980" max="9981" width="0" style="85" hidden="1" customWidth="1"/>
    <col min="9982" max="9982" width="16.42578125" style="85" customWidth="1"/>
    <col min="9983" max="9983" width="14.7109375" style="85" customWidth="1"/>
    <col min="9984" max="9984" width="14.5703125" style="85" customWidth="1"/>
    <col min="9985" max="10233" width="9.140625" style="85"/>
    <col min="10234" max="10234" width="29.28515625" style="85" customWidth="1"/>
    <col min="10235" max="10235" width="82" style="85" customWidth="1"/>
    <col min="10236" max="10237" width="0" style="85" hidden="1" customWidth="1"/>
    <col min="10238" max="10238" width="16.42578125" style="85" customWidth="1"/>
    <col min="10239" max="10239" width="14.7109375" style="85" customWidth="1"/>
    <col min="10240" max="10240" width="14.5703125" style="85" customWidth="1"/>
    <col min="10241" max="10489" width="9.140625" style="85"/>
    <col min="10490" max="10490" width="29.28515625" style="85" customWidth="1"/>
    <col min="10491" max="10491" width="82" style="85" customWidth="1"/>
    <col min="10492" max="10493" width="0" style="85" hidden="1" customWidth="1"/>
    <col min="10494" max="10494" width="16.42578125" style="85" customWidth="1"/>
    <col min="10495" max="10495" width="14.7109375" style="85" customWidth="1"/>
    <col min="10496" max="10496" width="14.5703125" style="85" customWidth="1"/>
    <col min="10497" max="10745" width="9.140625" style="85"/>
    <col min="10746" max="10746" width="29.28515625" style="85" customWidth="1"/>
    <col min="10747" max="10747" width="82" style="85" customWidth="1"/>
    <col min="10748" max="10749" width="0" style="85" hidden="1" customWidth="1"/>
    <col min="10750" max="10750" width="16.42578125" style="85" customWidth="1"/>
    <col min="10751" max="10751" width="14.7109375" style="85" customWidth="1"/>
    <col min="10752" max="10752" width="14.5703125" style="85" customWidth="1"/>
    <col min="10753" max="11001" width="9.140625" style="85"/>
    <col min="11002" max="11002" width="29.28515625" style="85" customWidth="1"/>
    <col min="11003" max="11003" width="82" style="85" customWidth="1"/>
    <col min="11004" max="11005" width="0" style="85" hidden="1" customWidth="1"/>
    <col min="11006" max="11006" width="16.42578125" style="85" customWidth="1"/>
    <col min="11007" max="11007" width="14.7109375" style="85" customWidth="1"/>
    <col min="11008" max="11008" width="14.5703125" style="85" customWidth="1"/>
    <col min="11009" max="11257" width="9.140625" style="85"/>
    <col min="11258" max="11258" width="29.28515625" style="85" customWidth="1"/>
    <col min="11259" max="11259" width="82" style="85" customWidth="1"/>
    <col min="11260" max="11261" width="0" style="85" hidden="1" customWidth="1"/>
    <col min="11262" max="11262" width="16.42578125" style="85" customWidth="1"/>
    <col min="11263" max="11263" width="14.7109375" style="85" customWidth="1"/>
    <col min="11264" max="11264" width="14.5703125" style="85" customWidth="1"/>
    <col min="11265" max="11513" width="9.140625" style="85"/>
    <col min="11514" max="11514" width="29.28515625" style="85" customWidth="1"/>
    <col min="11515" max="11515" width="82" style="85" customWidth="1"/>
    <col min="11516" max="11517" width="0" style="85" hidden="1" customWidth="1"/>
    <col min="11518" max="11518" width="16.42578125" style="85" customWidth="1"/>
    <col min="11519" max="11519" width="14.7109375" style="85" customWidth="1"/>
    <col min="11520" max="11520" width="14.5703125" style="85" customWidth="1"/>
    <col min="11521" max="11769" width="9.140625" style="85"/>
    <col min="11770" max="11770" width="29.28515625" style="85" customWidth="1"/>
    <col min="11771" max="11771" width="82" style="85" customWidth="1"/>
    <col min="11772" max="11773" width="0" style="85" hidden="1" customWidth="1"/>
    <col min="11774" max="11774" width="16.42578125" style="85" customWidth="1"/>
    <col min="11775" max="11775" width="14.7109375" style="85" customWidth="1"/>
    <col min="11776" max="11776" width="14.5703125" style="85" customWidth="1"/>
    <col min="11777" max="12025" width="9.140625" style="85"/>
    <col min="12026" max="12026" width="29.28515625" style="85" customWidth="1"/>
    <col min="12027" max="12027" width="82" style="85" customWidth="1"/>
    <col min="12028" max="12029" width="0" style="85" hidden="1" customWidth="1"/>
    <col min="12030" max="12030" width="16.42578125" style="85" customWidth="1"/>
    <col min="12031" max="12031" width="14.7109375" style="85" customWidth="1"/>
    <col min="12032" max="12032" width="14.5703125" style="85" customWidth="1"/>
    <col min="12033" max="12281" width="9.140625" style="85"/>
    <col min="12282" max="12282" width="29.28515625" style="85" customWidth="1"/>
    <col min="12283" max="12283" width="82" style="85" customWidth="1"/>
    <col min="12284" max="12285" width="0" style="85" hidden="1" customWidth="1"/>
    <col min="12286" max="12286" width="16.42578125" style="85" customWidth="1"/>
    <col min="12287" max="12287" width="14.7109375" style="85" customWidth="1"/>
    <col min="12288" max="12288" width="14.5703125" style="85" customWidth="1"/>
    <col min="12289" max="12537" width="9.140625" style="85"/>
    <col min="12538" max="12538" width="29.28515625" style="85" customWidth="1"/>
    <col min="12539" max="12539" width="82" style="85" customWidth="1"/>
    <col min="12540" max="12541" width="0" style="85" hidden="1" customWidth="1"/>
    <col min="12542" max="12542" width="16.42578125" style="85" customWidth="1"/>
    <col min="12543" max="12543" width="14.7109375" style="85" customWidth="1"/>
    <col min="12544" max="12544" width="14.5703125" style="85" customWidth="1"/>
    <col min="12545" max="12793" width="9.140625" style="85"/>
    <col min="12794" max="12794" width="29.28515625" style="85" customWidth="1"/>
    <col min="12795" max="12795" width="82" style="85" customWidth="1"/>
    <col min="12796" max="12797" width="0" style="85" hidden="1" customWidth="1"/>
    <col min="12798" max="12798" width="16.42578125" style="85" customWidth="1"/>
    <col min="12799" max="12799" width="14.7109375" style="85" customWidth="1"/>
    <col min="12800" max="12800" width="14.5703125" style="85" customWidth="1"/>
    <col min="12801" max="13049" width="9.140625" style="85"/>
    <col min="13050" max="13050" width="29.28515625" style="85" customWidth="1"/>
    <col min="13051" max="13051" width="82" style="85" customWidth="1"/>
    <col min="13052" max="13053" width="0" style="85" hidden="1" customWidth="1"/>
    <col min="13054" max="13054" width="16.42578125" style="85" customWidth="1"/>
    <col min="13055" max="13055" width="14.7109375" style="85" customWidth="1"/>
    <col min="13056" max="13056" width="14.5703125" style="85" customWidth="1"/>
    <col min="13057" max="13305" width="9.140625" style="85"/>
    <col min="13306" max="13306" width="29.28515625" style="85" customWidth="1"/>
    <col min="13307" max="13307" width="82" style="85" customWidth="1"/>
    <col min="13308" max="13309" width="0" style="85" hidden="1" customWidth="1"/>
    <col min="13310" max="13310" width="16.42578125" style="85" customWidth="1"/>
    <col min="13311" max="13311" width="14.7109375" style="85" customWidth="1"/>
    <col min="13312" max="13312" width="14.5703125" style="85" customWidth="1"/>
    <col min="13313" max="13561" width="9.140625" style="85"/>
    <col min="13562" max="13562" width="29.28515625" style="85" customWidth="1"/>
    <col min="13563" max="13563" width="82" style="85" customWidth="1"/>
    <col min="13564" max="13565" width="0" style="85" hidden="1" customWidth="1"/>
    <col min="13566" max="13566" width="16.42578125" style="85" customWidth="1"/>
    <col min="13567" max="13567" width="14.7109375" style="85" customWidth="1"/>
    <col min="13568" max="13568" width="14.5703125" style="85" customWidth="1"/>
    <col min="13569" max="13817" width="9.140625" style="85"/>
    <col min="13818" max="13818" width="29.28515625" style="85" customWidth="1"/>
    <col min="13819" max="13819" width="82" style="85" customWidth="1"/>
    <col min="13820" max="13821" width="0" style="85" hidden="1" customWidth="1"/>
    <col min="13822" max="13822" width="16.42578125" style="85" customWidth="1"/>
    <col min="13823" max="13823" width="14.7109375" style="85" customWidth="1"/>
    <col min="13824" max="13824" width="14.5703125" style="85" customWidth="1"/>
    <col min="13825" max="14073" width="9.140625" style="85"/>
    <col min="14074" max="14074" width="29.28515625" style="85" customWidth="1"/>
    <col min="14075" max="14075" width="82" style="85" customWidth="1"/>
    <col min="14076" max="14077" width="0" style="85" hidden="1" customWidth="1"/>
    <col min="14078" max="14078" width="16.42578125" style="85" customWidth="1"/>
    <col min="14079" max="14079" width="14.7109375" style="85" customWidth="1"/>
    <col min="14080" max="14080" width="14.5703125" style="85" customWidth="1"/>
    <col min="14081" max="14329" width="9.140625" style="85"/>
    <col min="14330" max="14330" width="29.28515625" style="85" customWidth="1"/>
    <col min="14331" max="14331" width="82" style="85" customWidth="1"/>
    <col min="14332" max="14333" width="0" style="85" hidden="1" customWidth="1"/>
    <col min="14334" max="14334" width="16.42578125" style="85" customWidth="1"/>
    <col min="14335" max="14335" width="14.7109375" style="85" customWidth="1"/>
    <col min="14336" max="14336" width="14.5703125" style="85" customWidth="1"/>
    <col min="14337" max="14585" width="9.140625" style="85"/>
    <col min="14586" max="14586" width="29.28515625" style="85" customWidth="1"/>
    <col min="14587" max="14587" width="82" style="85" customWidth="1"/>
    <col min="14588" max="14589" width="0" style="85" hidden="1" customWidth="1"/>
    <col min="14590" max="14590" width="16.42578125" style="85" customWidth="1"/>
    <col min="14591" max="14591" width="14.7109375" style="85" customWidth="1"/>
    <col min="14592" max="14592" width="14.5703125" style="85" customWidth="1"/>
    <col min="14593" max="14841" width="9.140625" style="85"/>
    <col min="14842" max="14842" width="29.28515625" style="85" customWidth="1"/>
    <col min="14843" max="14843" width="82" style="85" customWidth="1"/>
    <col min="14844" max="14845" width="0" style="85" hidden="1" customWidth="1"/>
    <col min="14846" max="14846" width="16.42578125" style="85" customWidth="1"/>
    <col min="14847" max="14847" width="14.7109375" style="85" customWidth="1"/>
    <col min="14848" max="14848" width="14.5703125" style="85" customWidth="1"/>
    <col min="14849" max="15097" width="9.140625" style="85"/>
    <col min="15098" max="15098" width="29.28515625" style="85" customWidth="1"/>
    <col min="15099" max="15099" width="82" style="85" customWidth="1"/>
    <col min="15100" max="15101" width="0" style="85" hidden="1" customWidth="1"/>
    <col min="15102" max="15102" width="16.42578125" style="85" customWidth="1"/>
    <col min="15103" max="15103" width="14.7109375" style="85" customWidth="1"/>
    <col min="15104" max="15104" width="14.5703125" style="85" customWidth="1"/>
    <col min="15105" max="15353" width="9.140625" style="85"/>
    <col min="15354" max="15354" width="29.28515625" style="85" customWidth="1"/>
    <col min="15355" max="15355" width="82" style="85" customWidth="1"/>
    <col min="15356" max="15357" width="0" style="85" hidden="1" customWidth="1"/>
    <col min="15358" max="15358" width="16.42578125" style="85" customWidth="1"/>
    <col min="15359" max="15359" width="14.7109375" style="85" customWidth="1"/>
    <col min="15360" max="15360" width="14.5703125" style="85" customWidth="1"/>
    <col min="15361" max="15609" width="9.140625" style="85"/>
    <col min="15610" max="15610" width="29.28515625" style="85" customWidth="1"/>
    <col min="15611" max="15611" width="82" style="85" customWidth="1"/>
    <col min="15612" max="15613" width="0" style="85" hidden="1" customWidth="1"/>
    <col min="15614" max="15614" width="16.42578125" style="85" customWidth="1"/>
    <col min="15615" max="15615" width="14.7109375" style="85" customWidth="1"/>
    <col min="15616" max="15616" width="14.5703125" style="85" customWidth="1"/>
    <col min="15617" max="15865" width="9.140625" style="85"/>
    <col min="15866" max="15866" width="29.28515625" style="85" customWidth="1"/>
    <col min="15867" max="15867" width="82" style="85" customWidth="1"/>
    <col min="15868" max="15869" width="0" style="85" hidden="1" customWidth="1"/>
    <col min="15870" max="15870" width="16.42578125" style="85" customWidth="1"/>
    <col min="15871" max="15871" width="14.7109375" style="85" customWidth="1"/>
    <col min="15872" max="15872" width="14.5703125" style="85" customWidth="1"/>
    <col min="15873" max="16121" width="9.140625" style="85"/>
    <col min="16122" max="16122" width="29.28515625" style="85" customWidth="1"/>
    <col min="16123" max="16123" width="82" style="85" customWidth="1"/>
    <col min="16124" max="16125" width="0" style="85" hidden="1" customWidth="1"/>
    <col min="16126" max="16126" width="16.42578125" style="85" customWidth="1"/>
    <col min="16127" max="16127" width="14.7109375" style="85" customWidth="1"/>
    <col min="16128" max="16128" width="14.5703125" style="85" customWidth="1"/>
    <col min="16129" max="16384" width="9.140625" style="85"/>
  </cols>
  <sheetData>
    <row r="1" spans="1:6" ht="15.75" x14ac:dyDescent="0.2">
      <c r="C1" s="86" t="s">
        <v>537</v>
      </c>
    </row>
    <row r="2" spans="1:6" ht="15.75" x14ac:dyDescent="0.2">
      <c r="A2" s="87"/>
      <c r="C2" s="13" t="s">
        <v>538</v>
      </c>
    </row>
    <row r="3" spans="1:6" ht="15.75" x14ac:dyDescent="0.2">
      <c r="C3" s="14" t="s">
        <v>539</v>
      </c>
    </row>
    <row r="4" spans="1:6" ht="15.75" x14ac:dyDescent="0.25">
      <c r="C4" s="88" t="s">
        <v>637</v>
      </c>
      <c r="D4" s="14"/>
      <c r="E4" s="14"/>
      <c r="F4" s="14"/>
    </row>
    <row r="5" spans="1:6" x14ac:dyDescent="0.2">
      <c r="C5" s="89"/>
    </row>
    <row r="6" spans="1:6" ht="15.75" x14ac:dyDescent="0.2">
      <c r="B6" s="107"/>
    </row>
    <row r="7" spans="1:6" ht="18.75" x14ac:dyDescent="0.2">
      <c r="A7" s="245" t="s">
        <v>646</v>
      </c>
      <c r="B7" s="245"/>
      <c r="C7" s="245"/>
      <c r="D7" s="245"/>
      <c r="E7" s="245"/>
    </row>
    <row r="8" spans="1:6" ht="18.75" x14ac:dyDescent="0.2">
      <c r="A8" s="246"/>
      <c r="B8" s="246"/>
      <c r="C8" s="90"/>
      <c r="D8" s="90"/>
      <c r="E8" s="90"/>
    </row>
    <row r="9" spans="1:6" ht="18.75" x14ac:dyDescent="0.2">
      <c r="A9" s="91"/>
      <c r="B9" s="91"/>
      <c r="C9" s="92"/>
      <c r="D9" s="90"/>
      <c r="E9" s="93" t="s">
        <v>638</v>
      </c>
    </row>
    <row r="10" spans="1:6" ht="56.25" x14ac:dyDescent="0.2">
      <c r="A10" s="94" t="s">
        <v>639</v>
      </c>
      <c r="B10" s="95" t="s">
        <v>640</v>
      </c>
      <c r="C10" s="96" t="s">
        <v>533</v>
      </c>
      <c r="D10" s="96" t="s">
        <v>534</v>
      </c>
      <c r="E10" s="96" t="s">
        <v>535</v>
      </c>
    </row>
    <row r="11" spans="1:6" ht="18.75" x14ac:dyDescent="0.2">
      <c r="A11" s="95">
        <v>1</v>
      </c>
      <c r="B11" s="95">
        <v>2</v>
      </c>
      <c r="C11" s="95">
        <v>3</v>
      </c>
      <c r="D11" s="95">
        <v>4</v>
      </c>
      <c r="E11" s="95">
        <v>5</v>
      </c>
    </row>
    <row r="12" spans="1:6" ht="18.75" x14ac:dyDescent="0.2">
      <c r="A12" s="97"/>
      <c r="B12" s="98"/>
      <c r="C12" s="99"/>
      <c r="D12" s="99"/>
      <c r="E12" s="99"/>
    </row>
    <row r="13" spans="1:6" ht="37.5" x14ac:dyDescent="0.3">
      <c r="A13" s="175" t="s">
        <v>806</v>
      </c>
      <c r="B13" s="100" t="s">
        <v>805</v>
      </c>
      <c r="C13" s="101">
        <v>3285092.5</v>
      </c>
      <c r="D13" s="101">
        <v>0</v>
      </c>
      <c r="E13" s="101">
        <v>0</v>
      </c>
    </row>
    <row r="14" spans="1:6" ht="18.75" x14ac:dyDescent="0.3">
      <c r="A14" s="175"/>
      <c r="B14" s="100"/>
      <c r="C14" s="101"/>
      <c r="D14" s="101"/>
      <c r="E14" s="101"/>
    </row>
    <row r="15" spans="1:6" ht="18.75" x14ac:dyDescent="0.3">
      <c r="A15" s="195"/>
      <c r="B15" s="198"/>
      <c r="C15" s="196"/>
      <c r="D15" s="201"/>
      <c r="E15" s="103"/>
    </row>
    <row r="16" spans="1:6" ht="37.5" x14ac:dyDescent="0.3">
      <c r="A16" s="197" t="s">
        <v>641</v>
      </c>
      <c r="B16" s="199" t="s">
        <v>807</v>
      </c>
      <c r="C16" s="194">
        <v>3327092.5</v>
      </c>
      <c r="D16" s="101">
        <v>0</v>
      </c>
      <c r="E16" s="193">
        <v>0</v>
      </c>
    </row>
    <row r="17" spans="1:5" ht="18.75" x14ac:dyDescent="0.3">
      <c r="A17" s="104"/>
      <c r="B17" s="105"/>
      <c r="C17" s="200"/>
      <c r="D17" s="102"/>
      <c r="E17" s="106"/>
    </row>
    <row r="18" spans="1:5" ht="12.75" customHeight="1" x14ac:dyDescent="0.2">
      <c r="A18" s="247"/>
      <c r="B18" s="249" t="s">
        <v>642</v>
      </c>
      <c r="C18" s="250">
        <f>C16-C13</f>
        <v>42000</v>
      </c>
      <c r="D18" s="250">
        <f>D13</f>
        <v>0</v>
      </c>
      <c r="E18" s="250">
        <f>E13</f>
        <v>0</v>
      </c>
    </row>
    <row r="19" spans="1:5" ht="24" customHeight="1" x14ac:dyDescent="0.2">
      <c r="A19" s="248"/>
      <c r="B19" s="249"/>
      <c r="C19" s="251"/>
      <c r="D19" s="251"/>
      <c r="E19" s="251"/>
    </row>
    <row r="21" spans="1:5" ht="15" hidden="1" x14ac:dyDescent="0.2">
      <c r="B21" s="202" t="s">
        <v>643</v>
      </c>
      <c r="C21" s="203">
        <v>3285092.5</v>
      </c>
      <c r="D21" s="203">
        <v>3215056.5</v>
      </c>
      <c r="E21" s="203">
        <v>3018558.8</v>
      </c>
    </row>
    <row r="22" spans="1:5" ht="15" hidden="1" x14ac:dyDescent="0.2">
      <c r="B22" s="202" t="s">
        <v>644</v>
      </c>
      <c r="C22" s="204">
        <v>3327092.5000000005</v>
      </c>
      <c r="D22" s="204">
        <v>3215056.5024999999</v>
      </c>
      <c r="E22" s="204">
        <v>3018558.8000000007</v>
      </c>
    </row>
    <row r="23" spans="1:5" ht="15" hidden="1" x14ac:dyDescent="0.2">
      <c r="B23" s="202" t="s">
        <v>645</v>
      </c>
      <c r="C23" s="204">
        <f>C21-C22</f>
        <v>-42000.000000000466</v>
      </c>
      <c r="D23" s="204">
        <f t="shared" ref="D23:E23" si="0">D21-D22</f>
        <v>-2.4999999441206455E-3</v>
      </c>
      <c r="E23" s="204">
        <f t="shared" si="0"/>
        <v>0</v>
      </c>
    </row>
    <row r="24" spans="1:5" hidden="1" x14ac:dyDescent="0.2"/>
    <row r="25" spans="1:5" hidden="1" x14ac:dyDescent="0.2"/>
  </sheetData>
  <mergeCells count="7">
    <mergeCell ref="A7:E7"/>
    <mergeCell ref="A8:B8"/>
    <mergeCell ref="A18:A19"/>
    <mergeCell ref="B18:B19"/>
    <mergeCell ref="C18:C19"/>
    <mergeCell ref="D18:D19"/>
    <mergeCell ref="E18:E19"/>
  </mergeCells>
  <pageMargins left="0.39370078740157483" right="0.39370078740157483" top="0.98425196850393704" bottom="0.39370078740157483" header="0.31496062992125984" footer="0.31496062992125984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D61"/>
  <sheetViews>
    <sheetView zoomScaleNormal="100" workbookViewId="0">
      <selection activeCell="F57" sqref="F57"/>
    </sheetView>
  </sheetViews>
  <sheetFormatPr defaultRowHeight="15.75" x14ac:dyDescent="0.25"/>
  <cols>
    <col min="1" max="1" width="118.42578125" style="88" customWidth="1"/>
    <col min="2" max="2" width="17.140625" style="137" customWidth="1"/>
    <col min="3" max="3" width="15.140625" style="137" customWidth="1"/>
    <col min="4" max="4" width="15.85546875" style="137" customWidth="1"/>
    <col min="5" max="16384" width="9.140625" style="142"/>
  </cols>
  <sheetData>
    <row r="1" spans="1:4" x14ac:dyDescent="0.25">
      <c r="A1" s="138"/>
      <c r="B1" s="139"/>
      <c r="C1" s="140" t="s">
        <v>826</v>
      </c>
      <c r="D1" s="141"/>
    </row>
    <row r="2" spans="1:4" x14ac:dyDescent="0.25">
      <c r="A2" s="138"/>
      <c r="B2" s="143"/>
      <c r="C2" s="88" t="s">
        <v>538</v>
      </c>
      <c r="D2" s="141"/>
    </row>
    <row r="3" spans="1:4" x14ac:dyDescent="0.25">
      <c r="A3" s="138"/>
      <c r="B3" s="88"/>
      <c r="C3" s="88" t="s">
        <v>539</v>
      </c>
      <c r="D3" s="141"/>
    </row>
    <row r="4" spans="1:4" x14ac:dyDescent="0.25">
      <c r="A4" s="138"/>
      <c r="B4" s="88"/>
      <c r="C4" s="88" t="s">
        <v>540</v>
      </c>
      <c r="D4" s="88"/>
    </row>
    <row r="5" spans="1:4" x14ac:dyDescent="0.25">
      <c r="A5" s="138"/>
      <c r="B5" s="88"/>
      <c r="C5" s="88"/>
      <c r="D5" s="88"/>
    </row>
    <row r="6" spans="1:4" ht="36" customHeight="1" x14ac:dyDescent="0.25">
      <c r="A6" s="229" t="s">
        <v>678</v>
      </c>
      <c r="B6" s="229"/>
      <c r="C6" s="229"/>
      <c r="D6" s="229"/>
    </row>
    <row r="7" spans="1:4" ht="36" customHeight="1" x14ac:dyDescent="0.25">
      <c r="A7" s="144"/>
      <c r="B7" s="144"/>
      <c r="C7" s="144"/>
      <c r="D7" s="161" t="s">
        <v>527</v>
      </c>
    </row>
    <row r="8" spans="1:4" ht="43.5" customHeight="1" x14ac:dyDescent="0.25">
      <c r="A8" s="146" t="s">
        <v>679</v>
      </c>
      <c r="B8" s="147" t="s">
        <v>680</v>
      </c>
      <c r="C8" s="147" t="s">
        <v>681</v>
      </c>
      <c r="D8" s="147" t="s">
        <v>682</v>
      </c>
    </row>
    <row r="9" spans="1:4" ht="15.75" customHeight="1" x14ac:dyDescent="0.25">
      <c r="A9" s="148">
        <v>1</v>
      </c>
      <c r="B9" s="149">
        <v>2</v>
      </c>
      <c r="C9" s="148">
        <v>3</v>
      </c>
      <c r="D9" s="149">
        <v>4</v>
      </c>
    </row>
    <row r="10" spans="1:4" x14ac:dyDescent="0.25">
      <c r="A10" s="150" t="s">
        <v>683</v>
      </c>
      <c r="B10" s="151">
        <f>SUM(B11:B13)</f>
        <v>196879.19999999998</v>
      </c>
      <c r="C10" s="151">
        <f t="shared" ref="C10:D10" si="0">SUM(C11:C13)</f>
        <v>134709.29999999999</v>
      </c>
      <c r="D10" s="151">
        <f t="shared" si="0"/>
        <v>144711.20000000001</v>
      </c>
    </row>
    <row r="11" spans="1:4" ht="31.5" x14ac:dyDescent="0.25">
      <c r="A11" s="152" t="s">
        <v>684</v>
      </c>
      <c r="B11" s="162">
        <v>149321.9</v>
      </c>
      <c r="C11" s="162">
        <v>134709.29999999999</v>
      </c>
      <c r="D11" s="162">
        <v>144711.20000000001</v>
      </c>
    </row>
    <row r="12" spans="1:4" ht="31.5" x14ac:dyDescent="0.25">
      <c r="A12" s="152" t="s">
        <v>685</v>
      </c>
      <c r="B12" s="162">
        <v>42106.9</v>
      </c>
      <c r="C12" s="145"/>
      <c r="D12" s="145"/>
    </row>
    <row r="13" spans="1:4" ht="31.5" x14ac:dyDescent="0.25">
      <c r="A13" s="152" t="s">
        <v>686</v>
      </c>
      <c r="B13" s="162">
        <v>5450.4</v>
      </c>
      <c r="C13" s="145"/>
      <c r="D13" s="145"/>
    </row>
    <row r="14" spans="1:4" x14ac:dyDescent="0.25">
      <c r="A14" s="150" t="s">
        <v>687</v>
      </c>
      <c r="B14" s="153">
        <f>SUM(B15:B16)</f>
        <v>6204.8</v>
      </c>
      <c r="C14" s="153">
        <f>SUM(C15:C16)</f>
        <v>5893</v>
      </c>
      <c r="D14" s="153">
        <f>SUM(D15:D16)</f>
        <v>5893</v>
      </c>
    </row>
    <row r="15" spans="1:4" ht="31.5" x14ac:dyDescent="0.25">
      <c r="A15" s="154" t="s">
        <v>72</v>
      </c>
      <c r="B15" s="162">
        <v>324.5</v>
      </c>
      <c r="C15" s="162">
        <v>12.7</v>
      </c>
      <c r="D15" s="162">
        <v>12.7</v>
      </c>
    </row>
    <row r="16" spans="1:4" x14ac:dyDescent="0.25">
      <c r="A16" s="154" t="s">
        <v>112</v>
      </c>
      <c r="B16" s="162">
        <v>5880.3</v>
      </c>
      <c r="C16" s="162">
        <v>5880.3</v>
      </c>
      <c r="D16" s="162">
        <v>5880.3</v>
      </c>
    </row>
    <row r="17" spans="1:4" x14ac:dyDescent="0.25">
      <c r="A17" s="150" t="s">
        <v>688</v>
      </c>
      <c r="B17" s="151">
        <f>SUM(B18:B34)</f>
        <v>1140447.2999999998</v>
      </c>
      <c r="C17" s="151">
        <f>SUM(C18:C34)</f>
        <v>1137149.2000000002</v>
      </c>
      <c r="D17" s="151">
        <f>SUM(D18:D34)</f>
        <v>1139151.1000000001</v>
      </c>
    </row>
    <row r="18" spans="1:4" x14ac:dyDescent="0.25">
      <c r="A18" s="154" t="s">
        <v>406</v>
      </c>
      <c r="B18" s="162">
        <v>1079801.3</v>
      </c>
      <c r="C18" s="162">
        <v>1082474.5</v>
      </c>
      <c r="D18" s="162">
        <v>1085855.7</v>
      </c>
    </row>
    <row r="19" spans="1:4" x14ac:dyDescent="0.25">
      <c r="A19" s="154" t="s">
        <v>712</v>
      </c>
      <c r="B19" s="162">
        <v>4910.2</v>
      </c>
      <c r="C19" s="162">
        <v>5046.3</v>
      </c>
      <c r="D19" s="162">
        <v>5046.3</v>
      </c>
    </row>
    <row r="20" spans="1:4" ht="31.5" x14ac:dyDescent="0.25">
      <c r="A20" s="152" t="s">
        <v>689</v>
      </c>
      <c r="B20" s="162">
        <v>485</v>
      </c>
      <c r="C20" s="162">
        <v>551</v>
      </c>
      <c r="D20" s="162">
        <v>591</v>
      </c>
    </row>
    <row r="21" spans="1:4" ht="50.25" customHeight="1" x14ac:dyDescent="0.25">
      <c r="A21" s="154" t="s">
        <v>319</v>
      </c>
      <c r="B21" s="162">
        <v>6124.3</v>
      </c>
      <c r="C21" s="162">
        <v>3062.1</v>
      </c>
      <c r="D21" s="162">
        <v>3062.1</v>
      </c>
    </row>
    <row r="22" spans="1:4" ht="31.5" x14ac:dyDescent="0.25">
      <c r="A22" s="154" t="s">
        <v>582</v>
      </c>
      <c r="B22" s="162">
        <v>9186.4</v>
      </c>
      <c r="C22" s="162">
        <v>12248.6</v>
      </c>
      <c r="D22" s="162">
        <v>12248.5</v>
      </c>
    </row>
    <row r="23" spans="1:4" ht="35.25" customHeight="1" x14ac:dyDescent="0.25">
      <c r="A23" s="154" t="s">
        <v>49</v>
      </c>
      <c r="B23" s="162">
        <v>264</v>
      </c>
      <c r="C23" s="162">
        <v>271.5</v>
      </c>
      <c r="D23" s="162">
        <v>271.5</v>
      </c>
    </row>
    <row r="24" spans="1:4" ht="22.5" customHeight="1" x14ac:dyDescent="0.25">
      <c r="A24" s="154" t="s">
        <v>425</v>
      </c>
      <c r="B24" s="162">
        <v>23543.3</v>
      </c>
      <c r="C24" s="162">
        <v>23543.3</v>
      </c>
      <c r="D24" s="162">
        <v>23543.3</v>
      </c>
    </row>
    <row r="25" spans="1:4" ht="47.25" x14ac:dyDescent="0.25">
      <c r="A25" s="154" t="s">
        <v>441</v>
      </c>
      <c r="B25" s="162">
        <v>4716.6000000000004</v>
      </c>
      <c r="C25" s="162">
        <v>4716.6000000000004</v>
      </c>
      <c r="D25" s="162">
        <v>4716.6000000000004</v>
      </c>
    </row>
    <row r="26" spans="1:4" ht="31.5" x14ac:dyDescent="0.25">
      <c r="A26" s="154" t="s">
        <v>51</v>
      </c>
      <c r="B26" s="162">
        <v>7611.9</v>
      </c>
      <c r="C26" s="162">
        <v>1419.2</v>
      </c>
      <c r="D26" s="156"/>
    </row>
    <row r="27" spans="1:4" ht="31.5" x14ac:dyDescent="0.25">
      <c r="A27" s="154" t="s">
        <v>68</v>
      </c>
      <c r="B27" s="162">
        <v>0.5</v>
      </c>
      <c r="C27" s="162">
        <v>0.5</v>
      </c>
      <c r="D27" s="162">
        <v>0.5</v>
      </c>
    </row>
    <row r="28" spans="1:4" ht="31.5" x14ac:dyDescent="0.25">
      <c r="A28" s="154" t="s">
        <v>690</v>
      </c>
      <c r="B28" s="162">
        <v>919.3</v>
      </c>
      <c r="C28" s="162">
        <v>919.3</v>
      </c>
      <c r="D28" s="162">
        <v>919.3</v>
      </c>
    </row>
    <row r="29" spans="1:4" ht="20.25" customHeight="1" x14ac:dyDescent="0.25">
      <c r="A29" s="154" t="s">
        <v>63</v>
      </c>
      <c r="B29" s="162">
        <v>68.400000000000006</v>
      </c>
      <c r="C29" s="162">
        <v>68.400000000000006</v>
      </c>
      <c r="D29" s="162">
        <v>68.400000000000006</v>
      </c>
    </row>
    <row r="30" spans="1:4" ht="20.25" customHeight="1" x14ac:dyDescent="0.25">
      <c r="A30" s="154" t="s">
        <v>65</v>
      </c>
      <c r="B30" s="162">
        <v>175.7</v>
      </c>
      <c r="C30" s="162">
        <v>180.7</v>
      </c>
      <c r="D30" s="162">
        <v>180.7</v>
      </c>
    </row>
    <row r="31" spans="1:4" ht="31.5" x14ac:dyDescent="0.25">
      <c r="A31" s="154" t="s">
        <v>522</v>
      </c>
      <c r="B31" s="162">
        <v>97.4</v>
      </c>
      <c r="C31" s="162">
        <v>100.1</v>
      </c>
      <c r="D31" s="162">
        <v>100.1</v>
      </c>
    </row>
    <row r="32" spans="1:4" ht="19.5" customHeight="1" x14ac:dyDescent="0.25">
      <c r="A32" s="154" t="s">
        <v>155</v>
      </c>
      <c r="B32" s="162">
        <v>2399.6999999999998</v>
      </c>
      <c r="C32" s="162">
        <v>2399.6999999999998</v>
      </c>
      <c r="D32" s="162">
        <v>2399.6999999999998</v>
      </c>
    </row>
    <row r="33" spans="1:4" ht="31.5" x14ac:dyDescent="0.25">
      <c r="A33" s="154" t="s">
        <v>157</v>
      </c>
      <c r="B33" s="162">
        <v>126.8</v>
      </c>
      <c r="C33" s="162">
        <v>130.4</v>
      </c>
      <c r="D33" s="162">
        <v>130.4</v>
      </c>
    </row>
    <row r="34" spans="1:4" ht="31.5" x14ac:dyDescent="0.25">
      <c r="A34" s="154" t="s">
        <v>610</v>
      </c>
      <c r="B34" s="162">
        <v>16.5</v>
      </c>
      <c r="C34" s="162">
        <v>17</v>
      </c>
      <c r="D34" s="162">
        <v>17</v>
      </c>
    </row>
    <row r="35" spans="1:4" ht="21" customHeight="1" x14ac:dyDescent="0.25">
      <c r="A35" s="150" t="s">
        <v>691</v>
      </c>
      <c r="B35" s="151">
        <f>SUM(B36:B58)</f>
        <v>617801.19999999984</v>
      </c>
      <c r="C35" s="151">
        <f>SUM(C36:C58)</f>
        <v>597106</v>
      </c>
      <c r="D35" s="151">
        <f>SUM(D36:D58)</f>
        <v>357437.5</v>
      </c>
    </row>
    <row r="36" spans="1:4" ht="31.5" x14ac:dyDescent="0.25">
      <c r="A36" s="154" t="s">
        <v>412</v>
      </c>
      <c r="B36" s="162">
        <v>54531.7</v>
      </c>
      <c r="C36" s="162">
        <v>54531.7</v>
      </c>
      <c r="D36" s="162">
        <v>57226.8</v>
      </c>
    </row>
    <row r="37" spans="1:4" ht="31.5" x14ac:dyDescent="0.25">
      <c r="A37" s="154" t="s">
        <v>414</v>
      </c>
      <c r="B37" s="162">
        <v>84697.9</v>
      </c>
      <c r="C37" s="162">
        <v>80408.5</v>
      </c>
      <c r="D37" s="162">
        <v>79633.899999999994</v>
      </c>
    </row>
    <row r="38" spans="1:4" ht="96.75" customHeight="1" x14ac:dyDescent="0.25">
      <c r="A38" s="154" t="s">
        <v>692</v>
      </c>
      <c r="B38" s="162">
        <v>5149.8999999999996</v>
      </c>
      <c r="C38" s="162">
        <v>5177.6000000000004</v>
      </c>
      <c r="D38" s="162">
        <v>5260.7</v>
      </c>
    </row>
    <row r="39" spans="1:4" ht="33.75" customHeight="1" x14ac:dyDescent="0.25">
      <c r="A39" s="154" t="s">
        <v>392</v>
      </c>
      <c r="B39" s="162">
        <v>2450</v>
      </c>
      <c r="C39" s="162">
        <v>1400</v>
      </c>
      <c r="D39" s="162">
        <v>1050</v>
      </c>
    </row>
    <row r="40" spans="1:4" ht="31.5" x14ac:dyDescent="0.25">
      <c r="A40" s="154" t="s">
        <v>390</v>
      </c>
      <c r="B40" s="155">
        <v>4372.8</v>
      </c>
      <c r="C40" s="158"/>
      <c r="D40" s="156"/>
    </row>
    <row r="41" spans="1:4" ht="20.25" customHeight="1" x14ac:dyDescent="0.25">
      <c r="A41" s="154" t="s">
        <v>693</v>
      </c>
      <c r="B41" s="155">
        <v>13763</v>
      </c>
      <c r="C41" s="158">
        <v>13426.4</v>
      </c>
      <c r="D41" s="158"/>
    </row>
    <row r="42" spans="1:4" ht="31.5" x14ac:dyDescent="0.25">
      <c r="A42" s="154" t="s">
        <v>694</v>
      </c>
      <c r="B42" s="162">
        <v>601.20000000000005</v>
      </c>
      <c r="C42" s="162">
        <v>601.20000000000005</v>
      </c>
      <c r="D42" s="155"/>
    </row>
    <row r="43" spans="1:4" ht="63" x14ac:dyDescent="0.25">
      <c r="A43" s="154" t="s">
        <v>313</v>
      </c>
      <c r="B43" s="155">
        <v>16792.400000000001</v>
      </c>
      <c r="C43" s="155">
        <v>16792.400000000001</v>
      </c>
      <c r="D43" s="158"/>
    </row>
    <row r="44" spans="1:4" ht="31.5" x14ac:dyDescent="0.25">
      <c r="A44" s="154" t="s">
        <v>695</v>
      </c>
      <c r="B44" s="162">
        <v>30000</v>
      </c>
      <c r="C44" s="162">
        <v>30000</v>
      </c>
      <c r="D44" s="162">
        <v>30000</v>
      </c>
    </row>
    <row r="45" spans="1:4" ht="21.75" customHeight="1" x14ac:dyDescent="0.25">
      <c r="A45" s="154" t="s">
        <v>696</v>
      </c>
      <c r="B45" s="157"/>
      <c r="C45" s="156">
        <v>2611.5</v>
      </c>
      <c r="D45" s="158"/>
    </row>
    <row r="46" spans="1:4" ht="18.75" customHeight="1" x14ac:dyDescent="0.25">
      <c r="A46" s="154" t="s">
        <v>697</v>
      </c>
      <c r="B46" s="162">
        <v>371.5</v>
      </c>
      <c r="C46" s="162">
        <v>371.5</v>
      </c>
      <c r="D46" s="162">
        <v>371.5</v>
      </c>
    </row>
    <row r="47" spans="1:4" ht="22.5" customHeight="1" x14ac:dyDescent="0.25">
      <c r="A47" s="152" t="s">
        <v>698</v>
      </c>
      <c r="B47" s="162">
        <v>28719</v>
      </c>
      <c r="C47" s="158"/>
      <c r="D47" s="156"/>
    </row>
    <row r="48" spans="1:4" ht="31.5" x14ac:dyDescent="0.25">
      <c r="A48" s="152" t="s">
        <v>699</v>
      </c>
      <c r="B48" s="155">
        <v>2523.3000000000002</v>
      </c>
      <c r="C48" s="156">
        <v>2400</v>
      </c>
      <c r="D48" s="156"/>
    </row>
    <row r="49" spans="1:4" ht="31.5" x14ac:dyDescent="0.25">
      <c r="A49" s="152" t="s">
        <v>700</v>
      </c>
      <c r="B49" s="157">
        <v>1719.9</v>
      </c>
      <c r="C49" s="158"/>
      <c r="D49" s="156"/>
    </row>
    <row r="50" spans="1:4" ht="31.5" x14ac:dyDescent="0.25">
      <c r="A50" s="154" t="s">
        <v>701</v>
      </c>
      <c r="B50" s="162">
        <v>745.5</v>
      </c>
      <c r="C50" s="162">
        <v>680.2</v>
      </c>
      <c r="D50" s="162">
        <v>735.3</v>
      </c>
    </row>
    <row r="51" spans="1:4" ht="31.5" x14ac:dyDescent="0.25">
      <c r="A51" s="152" t="s">
        <v>702</v>
      </c>
      <c r="B51" s="156">
        <v>131700.9</v>
      </c>
      <c r="C51" s="158"/>
      <c r="D51" s="156"/>
    </row>
    <row r="52" spans="1:4" ht="21" customHeight="1" x14ac:dyDescent="0.25">
      <c r="A52" s="154" t="s">
        <v>703</v>
      </c>
      <c r="B52" s="162">
        <v>4032.7</v>
      </c>
      <c r="C52" s="162">
        <v>10479.200000000001</v>
      </c>
      <c r="D52" s="162">
        <v>0</v>
      </c>
    </row>
    <row r="53" spans="1:4" ht="18.75" customHeight="1" x14ac:dyDescent="0.25">
      <c r="A53" s="154" t="s">
        <v>704</v>
      </c>
      <c r="B53" s="162">
        <v>76621.8</v>
      </c>
      <c r="C53" s="162">
        <v>199104.8</v>
      </c>
      <c r="D53" s="158"/>
    </row>
    <row r="54" spans="1:4" ht="31.5" x14ac:dyDescent="0.25">
      <c r="A54" s="154" t="s">
        <v>705</v>
      </c>
      <c r="B54" s="162">
        <v>12109.5</v>
      </c>
      <c r="C54" s="162">
        <v>13496.1</v>
      </c>
      <c r="D54" s="162">
        <v>13304.4</v>
      </c>
    </row>
    <row r="55" spans="1:4" ht="21.75" customHeight="1" x14ac:dyDescent="0.25">
      <c r="A55" s="154" t="s">
        <v>706</v>
      </c>
      <c r="B55" s="162">
        <v>34501.5</v>
      </c>
      <c r="C55" s="162">
        <v>34501.5</v>
      </c>
      <c r="D55" s="162">
        <v>38335</v>
      </c>
    </row>
    <row r="56" spans="1:4" ht="31.5" x14ac:dyDescent="0.25">
      <c r="A56" s="154" t="s">
        <v>707</v>
      </c>
      <c r="B56" s="162">
        <v>70712.399999999994</v>
      </c>
      <c r="C56" s="162">
        <v>46889.9</v>
      </c>
      <c r="D56" s="162">
        <v>51425.599999999999</v>
      </c>
    </row>
    <row r="57" spans="1:4" ht="31.5" x14ac:dyDescent="0.25">
      <c r="A57" s="154" t="s">
        <v>708</v>
      </c>
      <c r="B57" s="162">
        <v>41138.199999999997</v>
      </c>
      <c r="C57" s="162">
        <v>84233.5</v>
      </c>
      <c r="D57" s="162">
        <v>80094.3</v>
      </c>
    </row>
    <row r="58" spans="1:4" ht="31.5" x14ac:dyDescent="0.25">
      <c r="A58" s="154" t="s">
        <v>709</v>
      </c>
      <c r="B58" s="156">
        <v>546.1</v>
      </c>
      <c r="C58" s="158"/>
      <c r="D58" s="156"/>
    </row>
    <row r="59" spans="1:4" ht="19.5" customHeight="1" x14ac:dyDescent="0.25">
      <c r="A59" s="150" t="s">
        <v>710</v>
      </c>
      <c r="B59" s="159">
        <f>B14+B17+B35+B10</f>
        <v>1961332.4999999998</v>
      </c>
      <c r="C59" s="159">
        <f>C14+C17+C35+C10</f>
        <v>1874857.5000000002</v>
      </c>
      <c r="D59" s="159">
        <f>D14+D17+D35+D10</f>
        <v>1647192.8</v>
      </c>
    </row>
    <row r="60" spans="1:4" hidden="1" x14ac:dyDescent="0.25">
      <c r="A60" s="205" t="s">
        <v>711</v>
      </c>
      <c r="B60" s="206">
        <f>B59-B10</f>
        <v>1764453.2999999998</v>
      </c>
      <c r="C60" s="206">
        <f>C59-C10</f>
        <v>1740148.2000000002</v>
      </c>
      <c r="D60" s="206">
        <f>D59-D10</f>
        <v>1502481.6</v>
      </c>
    </row>
    <row r="61" spans="1:4" x14ac:dyDescent="0.25">
      <c r="B61" s="160"/>
    </row>
  </sheetData>
  <mergeCells count="1">
    <mergeCell ref="A6:D6"/>
  </mergeCells>
  <pageMargins left="0.39370078740157483" right="0.39370078740157483" top="0.98425196850393704" bottom="0.39370078740157483" header="0.31496062992125984" footer="0.31496062992125984"/>
  <pageSetup paperSize="9" scale="85" fitToHeight="0" orientation="landscape" r:id="rId1"/>
  <headerFooter differentFirst="1">
    <oddHeader xml:space="preserve">&amp;C&amp;P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25"/>
  <sheetViews>
    <sheetView workbookViewId="0">
      <selection activeCell="C14" sqref="C14"/>
    </sheetView>
  </sheetViews>
  <sheetFormatPr defaultRowHeight="12.75" x14ac:dyDescent="0.2"/>
  <cols>
    <col min="2" max="2" width="69.85546875" customWidth="1"/>
    <col min="3" max="4" width="13.85546875" customWidth="1"/>
    <col min="5" max="5" width="13.140625" customWidth="1"/>
    <col min="258" max="258" width="69.85546875" customWidth="1"/>
    <col min="259" max="260" width="13.85546875" customWidth="1"/>
    <col min="261" max="261" width="13.140625" customWidth="1"/>
    <col min="514" max="514" width="69.85546875" customWidth="1"/>
    <col min="515" max="516" width="13.85546875" customWidth="1"/>
    <col min="517" max="517" width="13.140625" customWidth="1"/>
    <col min="770" max="770" width="69.85546875" customWidth="1"/>
    <col min="771" max="772" width="13.85546875" customWidth="1"/>
    <col min="773" max="773" width="13.140625" customWidth="1"/>
    <col min="1026" max="1026" width="69.85546875" customWidth="1"/>
    <col min="1027" max="1028" width="13.85546875" customWidth="1"/>
    <col min="1029" max="1029" width="13.140625" customWidth="1"/>
    <col min="1282" max="1282" width="69.85546875" customWidth="1"/>
    <col min="1283" max="1284" width="13.85546875" customWidth="1"/>
    <col min="1285" max="1285" width="13.140625" customWidth="1"/>
    <col min="1538" max="1538" width="69.85546875" customWidth="1"/>
    <col min="1539" max="1540" width="13.85546875" customWidth="1"/>
    <col min="1541" max="1541" width="13.140625" customWidth="1"/>
    <col min="1794" max="1794" width="69.85546875" customWidth="1"/>
    <col min="1795" max="1796" width="13.85546875" customWidth="1"/>
    <col min="1797" max="1797" width="13.140625" customWidth="1"/>
    <col min="2050" max="2050" width="69.85546875" customWidth="1"/>
    <col min="2051" max="2052" width="13.85546875" customWidth="1"/>
    <col min="2053" max="2053" width="13.140625" customWidth="1"/>
    <col min="2306" max="2306" width="69.85546875" customWidth="1"/>
    <col min="2307" max="2308" width="13.85546875" customWidth="1"/>
    <col min="2309" max="2309" width="13.140625" customWidth="1"/>
    <col min="2562" max="2562" width="69.85546875" customWidth="1"/>
    <col min="2563" max="2564" width="13.85546875" customWidth="1"/>
    <col min="2565" max="2565" width="13.140625" customWidth="1"/>
    <col min="2818" max="2818" width="69.85546875" customWidth="1"/>
    <col min="2819" max="2820" width="13.85546875" customWidth="1"/>
    <col min="2821" max="2821" width="13.140625" customWidth="1"/>
    <col min="3074" max="3074" width="69.85546875" customWidth="1"/>
    <col min="3075" max="3076" width="13.85546875" customWidth="1"/>
    <col min="3077" max="3077" width="13.140625" customWidth="1"/>
    <col min="3330" max="3330" width="69.85546875" customWidth="1"/>
    <col min="3331" max="3332" width="13.85546875" customWidth="1"/>
    <col min="3333" max="3333" width="13.140625" customWidth="1"/>
    <col min="3586" max="3586" width="69.85546875" customWidth="1"/>
    <col min="3587" max="3588" width="13.85546875" customWidth="1"/>
    <col min="3589" max="3589" width="13.140625" customWidth="1"/>
    <col min="3842" max="3842" width="69.85546875" customWidth="1"/>
    <col min="3843" max="3844" width="13.85546875" customWidth="1"/>
    <col min="3845" max="3845" width="13.140625" customWidth="1"/>
    <col min="4098" max="4098" width="69.85546875" customWidth="1"/>
    <col min="4099" max="4100" width="13.85546875" customWidth="1"/>
    <col min="4101" max="4101" width="13.140625" customWidth="1"/>
    <col min="4354" max="4354" width="69.85546875" customWidth="1"/>
    <col min="4355" max="4356" width="13.85546875" customWidth="1"/>
    <col min="4357" max="4357" width="13.140625" customWidth="1"/>
    <col min="4610" max="4610" width="69.85546875" customWidth="1"/>
    <col min="4611" max="4612" width="13.85546875" customWidth="1"/>
    <col min="4613" max="4613" width="13.140625" customWidth="1"/>
    <col min="4866" max="4866" width="69.85546875" customWidth="1"/>
    <col min="4867" max="4868" width="13.85546875" customWidth="1"/>
    <col min="4869" max="4869" width="13.140625" customWidth="1"/>
    <col min="5122" max="5122" width="69.85546875" customWidth="1"/>
    <col min="5123" max="5124" width="13.85546875" customWidth="1"/>
    <col min="5125" max="5125" width="13.140625" customWidth="1"/>
    <col min="5378" max="5378" width="69.85546875" customWidth="1"/>
    <col min="5379" max="5380" width="13.85546875" customWidth="1"/>
    <col min="5381" max="5381" width="13.140625" customWidth="1"/>
    <col min="5634" max="5634" width="69.85546875" customWidth="1"/>
    <col min="5635" max="5636" width="13.85546875" customWidth="1"/>
    <col min="5637" max="5637" width="13.140625" customWidth="1"/>
    <col min="5890" max="5890" width="69.85546875" customWidth="1"/>
    <col min="5891" max="5892" width="13.85546875" customWidth="1"/>
    <col min="5893" max="5893" width="13.140625" customWidth="1"/>
    <col min="6146" max="6146" width="69.85546875" customWidth="1"/>
    <col min="6147" max="6148" width="13.85546875" customWidth="1"/>
    <col min="6149" max="6149" width="13.140625" customWidth="1"/>
    <col min="6402" max="6402" width="69.85546875" customWidth="1"/>
    <col min="6403" max="6404" width="13.85546875" customWidth="1"/>
    <col min="6405" max="6405" width="13.140625" customWidth="1"/>
    <col min="6658" max="6658" width="69.85546875" customWidth="1"/>
    <col min="6659" max="6660" width="13.85546875" customWidth="1"/>
    <col min="6661" max="6661" width="13.140625" customWidth="1"/>
    <col min="6914" max="6914" width="69.85546875" customWidth="1"/>
    <col min="6915" max="6916" width="13.85546875" customWidth="1"/>
    <col min="6917" max="6917" width="13.140625" customWidth="1"/>
    <col min="7170" max="7170" width="69.85546875" customWidth="1"/>
    <col min="7171" max="7172" width="13.85546875" customWidth="1"/>
    <col min="7173" max="7173" width="13.140625" customWidth="1"/>
    <col min="7426" max="7426" width="69.85546875" customWidth="1"/>
    <col min="7427" max="7428" width="13.85546875" customWidth="1"/>
    <col min="7429" max="7429" width="13.140625" customWidth="1"/>
    <col min="7682" max="7682" width="69.85546875" customWidth="1"/>
    <col min="7683" max="7684" width="13.85546875" customWidth="1"/>
    <col min="7685" max="7685" width="13.140625" customWidth="1"/>
    <col min="7938" max="7938" width="69.85546875" customWidth="1"/>
    <col min="7939" max="7940" width="13.85546875" customWidth="1"/>
    <col min="7941" max="7941" width="13.140625" customWidth="1"/>
    <col min="8194" max="8194" width="69.85546875" customWidth="1"/>
    <col min="8195" max="8196" width="13.85546875" customWidth="1"/>
    <col min="8197" max="8197" width="13.140625" customWidth="1"/>
    <col min="8450" max="8450" width="69.85546875" customWidth="1"/>
    <col min="8451" max="8452" width="13.85546875" customWidth="1"/>
    <col min="8453" max="8453" width="13.140625" customWidth="1"/>
    <col min="8706" max="8706" width="69.85546875" customWidth="1"/>
    <col min="8707" max="8708" width="13.85546875" customWidth="1"/>
    <col min="8709" max="8709" width="13.140625" customWidth="1"/>
    <col min="8962" max="8962" width="69.85546875" customWidth="1"/>
    <col min="8963" max="8964" width="13.85546875" customWidth="1"/>
    <col min="8965" max="8965" width="13.140625" customWidth="1"/>
    <col min="9218" max="9218" width="69.85546875" customWidth="1"/>
    <col min="9219" max="9220" width="13.85546875" customWidth="1"/>
    <col min="9221" max="9221" width="13.140625" customWidth="1"/>
    <col min="9474" max="9474" width="69.85546875" customWidth="1"/>
    <col min="9475" max="9476" width="13.85546875" customWidth="1"/>
    <col min="9477" max="9477" width="13.140625" customWidth="1"/>
    <col min="9730" max="9730" width="69.85546875" customWidth="1"/>
    <col min="9731" max="9732" width="13.85546875" customWidth="1"/>
    <col min="9733" max="9733" width="13.140625" customWidth="1"/>
    <col min="9986" max="9986" width="69.85546875" customWidth="1"/>
    <col min="9987" max="9988" width="13.85546875" customWidth="1"/>
    <col min="9989" max="9989" width="13.140625" customWidth="1"/>
    <col min="10242" max="10242" width="69.85546875" customWidth="1"/>
    <col min="10243" max="10244" width="13.85546875" customWidth="1"/>
    <col min="10245" max="10245" width="13.140625" customWidth="1"/>
    <col min="10498" max="10498" width="69.85546875" customWidth="1"/>
    <col min="10499" max="10500" width="13.85546875" customWidth="1"/>
    <col min="10501" max="10501" width="13.140625" customWidth="1"/>
    <col min="10754" max="10754" width="69.85546875" customWidth="1"/>
    <col min="10755" max="10756" width="13.85546875" customWidth="1"/>
    <col min="10757" max="10757" width="13.140625" customWidth="1"/>
    <col min="11010" max="11010" width="69.85546875" customWidth="1"/>
    <col min="11011" max="11012" width="13.85546875" customWidth="1"/>
    <col min="11013" max="11013" width="13.140625" customWidth="1"/>
    <col min="11266" max="11266" width="69.85546875" customWidth="1"/>
    <col min="11267" max="11268" width="13.85546875" customWidth="1"/>
    <col min="11269" max="11269" width="13.140625" customWidth="1"/>
    <col min="11522" max="11522" width="69.85546875" customWidth="1"/>
    <col min="11523" max="11524" width="13.85546875" customWidth="1"/>
    <col min="11525" max="11525" width="13.140625" customWidth="1"/>
    <col min="11778" max="11778" width="69.85546875" customWidth="1"/>
    <col min="11779" max="11780" width="13.85546875" customWidth="1"/>
    <col min="11781" max="11781" width="13.140625" customWidth="1"/>
    <col min="12034" max="12034" width="69.85546875" customWidth="1"/>
    <col min="12035" max="12036" width="13.85546875" customWidth="1"/>
    <col min="12037" max="12037" width="13.140625" customWidth="1"/>
    <col min="12290" max="12290" width="69.85546875" customWidth="1"/>
    <col min="12291" max="12292" width="13.85546875" customWidth="1"/>
    <col min="12293" max="12293" width="13.140625" customWidth="1"/>
    <col min="12546" max="12546" width="69.85546875" customWidth="1"/>
    <col min="12547" max="12548" width="13.85546875" customWidth="1"/>
    <col min="12549" max="12549" width="13.140625" customWidth="1"/>
    <col min="12802" max="12802" width="69.85546875" customWidth="1"/>
    <col min="12803" max="12804" width="13.85546875" customWidth="1"/>
    <col min="12805" max="12805" width="13.140625" customWidth="1"/>
    <col min="13058" max="13058" width="69.85546875" customWidth="1"/>
    <col min="13059" max="13060" width="13.85546875" customWidth="1"/>
    <col min="13061" max="13061" width="13.140625" customWidth="1"/>
    <col min="13314" max="13314" width="69.85546875" customWidth="1"/>
    <col min="13315" max="13316" width="13.85546875" customWidth="1"/>
    <col min="13317" max="13317" width="13.140625" customWidth="1"/>
    <col min="13570" max="13570" width="69.85546875" customWidth="1"/>
    <col min="13571" max="13572" width="13.85546875" customWidth="1"/>
    <col min="13573" max="13573" width="13.140625" customWidth="1"/>
    <col min="13826" max="13826" width="69.85546875" customWidth="1"/>
    <col min="13827" max="13828" width="13.85546875" customWidth="1"/>
    <col min="13829" max="13829" width="13.140625" customWidth="1"/>
    <col min="14082" max="14082" width="69.85546875" customWidth="1"/>
    <col min="14083" max="14084" width="13.85546875" customWidth="1"/>
    <col min="14085" max="14085" width="13.140625" customWidth="1"/>
    <col min="14338" max="14338" width="69.85546875" customWidth="1"/>
    <col min="14339" max="14340" width="13.85546875" customWidth="1"/>
    <col min="14341" max="14341" width="13.140625" customWidth="1"/>
    <col min="14594" max="14594" width="69.85546875" customWidth="1"/>
    <col min="14595" max="14596" width="13.85546875" customWidth="1"/>
    <col min="14597" max="14597" width="13.140625" customWidth="1"/>
    <col min="14850" max="14850" width="69.85546875" customWidth="1"/>
    <col min="14851" max="14852" width="13.85546875" customWidth="1"/>
    <col min="14853" max="14853" width="13.140625" customWidth="1"/>
    <col min="15106" max="15106" width="69.85546875" customWidth="1"/>
    <col min="15107" max="15108" width="13.85546875" customWidth="1"/>
    <col min="15109" max="15109" width="13.140625" customWidth="1"/>
    <col min="15362" max="15362" width="69.85546875" customWidth="1"/>
    <col min="15363" max="15364" width="13.85546875" customWidth="1"/>
    <col min="15365" max="15365" width="13.140625" customWidth="1"/>
    <col min="15618" max="15618" width="69.85546875" customWidth="1"/>
    <col min="15619" max="15620" width="13.85546875" customWidth="1"/>
    <col min="15621" max="15621" width="13.140625" customWidth="1"/>
    <col min="15874" max="15874" width="69.85546875" customWidth="1"/>
    <col min="15875" max="15876" width="13.85546875" customWidth="1"/>
    <col min="15877" max="15877" width="13.140625" customWidth="1"/>
    <col min="16130" max="16130" width="69.85546875" customWidth="1"/>
    <col min="16131" max="16132" width="13.85546875" customWidth="1"/>
    <col min="16133" max="16133" width="13.140625" customWidth="1"/>
  </cols>
  <sheetData>
    <row r="1" spans="1:5" ht="15.75" x14ac:dyDescent="0.2">
      <c r="A1" s="108"/>
      <c r="B1" s="108"/>
      <c r="C1" s="12" t="s">
        <v>827</v>
      </c>
      <c r="D1" s="12"/>
      <c r="E1" s="109"/>
    </row>
    <row r="2" spans="1:5" ht="15.75" x14ac:dyDescent="0.2">
      <c r="A2" s="110"/>
      <c r="B2" s="110"/>
      <c r="C2" s="13" t="s">
        <v>538</v>
      </c>
      <c r="D2" s="13"/>
      <c r="E2" s="111"/>
    </row>
    <row r="3" spans="1:5" ht="15.75" x14ac:dyDescent="0.2">
      <c r="A3" s="110"/>
      <c r="B3" s="110"/>
      <c r="C3" s="14" t="s">
        <v>539</v>
      </c>
      <c r="D3" s="14"/>
      <c r="E3" s="111"/>
    </row>
    <row r="4" spans="1:5" ht="15.75" x14ac:dyDescent="0.2">
      <c r="A4" s="110"/>
      <c r="B4" s="110"/>
      <c r="C4" s="14" t="s">
        <v>540</v>
      </c>
      <c r="D4" s="14"/>
      <c r="E4" s="111"/>
    </row>
    <row r="5" spans="1:5" ht="15.75" x14ac:dyDescent="0.2">
      <c r="A5" s="110"/>
      <c r="B5" s="110"/>
      <c r="C5" s="14"/>
      <c r="D5" s="14"/>
      <c r="E5" s="111"/>
    </row>
    <row r="6" spans="1:5" ht="15.75" x14ac:dyDescent="0.2">
      <c r="A6" s="252" t="s">
        <v>675</v>
      </c>
      <c r="B6" s="252"/>
      <c r="C6" s="252"/>
      <c r="D6" s="252"/>
      <c r="E6" s="252"/>
    </row>
    <row r="7" spans="1:5" ht="15.75" x14ac:dyDescent="0.2">
      <c r="A7" s="112"/>
      <c r="B7" s="112"/>
      <c r="C7" s="112"/>
      <c r="D7" s="112"/>
      <c r="E7" s="112"/>
    </row>
    <row r="8" spans="1:5" ht="15.75" x14ac:dyDescent="0.2">
      <c r="A8" s="113" t="s">
        <v>647</v>
      </c>
      <c r="B8" s="110"/>
      <c r="C8" s="110"/>
      <c r="D8" s="110"/>
      <c r="E8" s="114" t="s">
        <v>638</v>
      </c>
    </row>
    <row r="9" spans="1:5" ht="15.75" x14ac:dyDescent="0.2">
      <c r="A9" s="115" t="s">
        <v>648</v>
      </c>
      <c r="B9" s="115" t="s">
        <v>649</v>
      </c>
      <c r="C9" s="116" t="s">
        <v>533</v>
      </c>
      <c r="D9" s="116" t="s">
        <v>534</v>
      </c>
      <c r="E9" s="116" t="s">
        <v>535</v>
      </c>
    </row>
    <row r="10" spans="1:5" ht="15.75" x14ac:dyDescent="0.2">
      <c r="A10" s="115">
        <v>1</v>
      </c>
      <c r="B10" s="115">
        <v>2</v>
      </c>
      <c r="C10" s="115">
        <v>3</v>
      </c>
      <c r="D10" s="116">
        <v>4</v>
      </c>
      <c r="E10" s="116">
        <v>5</v>
      </c>
    </row>
    <row r="11" spans="1:5" ht="47.25" x14ac:dyDescent="0.25">
      <c r="A11" s="117" t="s">
        <v>650</v>
      </c>
      <c r="B11" s="118" t="s">
        <v>651</v>
      </c>
      <c r="C11" s="117"/>
      <c r="D11" s="119"/>
      <c r="E11" s="119"/>
    </row>
    <row r="12" spans="1:5" ht="15.75" x14ac:dyDescent="0.25">
      <c r="A12" s="120"/>
      <c r="B12" s="121" t="s">
        <v>652</v>
      </c>
      <c r="C12" s="122">
        <v>0</v>
      </c>
      <c r="D12" s="122">
        <v>0</v>
      </c>
      <c r="E12" s="122">
        <v>0</v>
      </c>
    </row>
    <row r="13" spans="1:5" ht="15.75" x14ac:dyDescent="0.25">
      <c r="A13" s="120"/>
      <c r="B13" s="121" t="s">
        <v>653</v>
      </c>
      <c r="C13" s="122">
        <v>0</v>
      </c>
      <c r="D13" s="122">
        <v>0</v>
      </c>
      <c r="E13" s="122">
        <v>0</v>
      </c>
    </row>
    <row r="14" spans="1:5" ht="15.75" x14ac:dyDescent="0.25">
      <c r="A14" s="120"/>
      <c r="B14" s="121" t="s">
        <v>654</v>
      </c>
      <c r="C14" s="122">
        <v>0</v>
      </c>
      <c r="D14" s="122">
        <v>0</v>
      </c>
      <c r="E14" s="122">
        <v>0</v>
      </c>
    </row>
    <row r="15" spans="1:5" ht="15.75" x14ac:dyDescent="0.25">
      <c r="A15" s="120"/>
      <c r="B15" s="123" t="s">
        <v>655</v>
      </c>
      <c r="C15" s="122">
        <v>0</v>
      </c>
      <c r="D15" s="122"/>
      <c r="E15" s="122"/>
    </row>
    <row r="16" spans="1:5" ht="15.75" x14ac:dyDescent="0.25">
      <c r="A16" s="120"/>
      <c r="B16" s="123" t="s">
        <v>656</v>
      </c>
      <c r="C16" s="120"/>
      <c r="D16" s="124">
        <v>0</v>
      </c>
      <c r="E16" s="124">
        <v>0</v>
      </c>
    </row>
    <row r="17" spans="1:5" ht="15.75" x14ac:dyDescent="0.25">
      <c r="A17" s="120"/>
      <c r="B17" s="123" t="s">
        <v>676</v>
      </c>
      <c r="C17" s="120"/>
      <c r="D17" s="124">
        <v>0</v>
      </c>
      <c r="E17" s="124">
        <v>0</v>
      </c>
    </row>
    <row r="18" spans="1:5" ht="15.75" x14ac:dyDescent="0.25">
      <c r="A18" s="120"/>
      <c r="B18" s="125"/>
      <c r="C18" s="120"/>
      <c r="D18" s="119"/>
      <c r="E18" s="119"/>
    </row>
    <row r="19" spans="1:5" ht="47.25" x14ac:dyDescent="0.25">
      <c r="A19" s="117" t="s">
        <v>657</v>
      </c>
      <c r="B19" s="118" t="s">
        <v>658</v>
      </c>
      <c r="C19" s="120"/>
      <c r="D19" s="119"/>
      <c r="E19" s="119"/>
    </row>
    <row r="20" spans="1:5" ht="15.75" x14ac:dyDescent="0.25">
      <c r="A20" s="120"/>
      <c r="B20" s="121" t="s">
        <v>652</v>
      </c>
      <c r="C20" s="122">
        <v>0</v>
      </c>
      <c r="D20" s="122">
        <v>0</v>
      </c>
      <c r="E20" s="122">
        <v>0</v>
      </c>
    </row>
    <row r="21" spans="1:5" ht="15.75" x14ac:dyDescent="0.25">
      <c r="A21" s="120"/>
      <c r="B21" s="121" t="s">
        <v>653</v>
      </c>
      <c r="C21" s="122">
        <v>0</v>
      </c>
      <c r="D21" s="122">
        <v>0</v>
      </c>
      <c r="E21" s="122">
        <v>0</v>
      </c>
    </row>
    <row r="22" spans="1:5" ht="15.75" x14ac:dyDescent="0.25">
      <c r="A22" s="120"/>
      <c r="B22" s="121" t="s">
        <v>654</v>
      </c>
      <c r="C22" s="122">
        <v>0</v>
      </c>
      <c r="D22" s="122">
        <v>0</v>
      </c>
      <c r="E22" s="122">
        <v>0</v>
      </c>
    </row>
    <row r="23" spans="1:5" ht="15.75" x14ac:dyDescent="0.25">
      <c r="A23" s="120"/>
      <c r="B23" s="123" t="s">
        <v>655</v>
      </c>
      <c r="C23" s="122">
        <v>0</v>
      </c>
      <c r="D23" s="122"/>
      <c r="E23" s="122"/>
    </row>
    <row r="24" spans="1:5" ht="15.75" x14ac:dyDescent="0.25">
      <c r="A24" s="119"/>
      <c r="B24" s="123" t="s">
        <v>656</v>
      </c>
      <c r="C24" s="120"/>
      <c r="D24" s="124">
        <v>0</v>
      </c>
      <c r="E24" s="124">
        <v>0</v>
      </c>
    </row>
    <row r="25" spans="1:5" ht="15.75" x14ac:dyDescent="0.25">
      <c r="A25" s="120"/>
      <c r="B25" s="123" t="s">
        <v>676</v>
      </c>
      <c r="C25" s="120"/>
      <c r="D25" s="124">
        <v>0</v>
      </c>
      <c r="E25" s="124">
        <v>0</v>
      </c>
    </row>
  </sheetData>
  <mergeCells count="1">
    <mergeCell ref="A6:E6"/>
  </mergeCells>
  <pageMargins left="0.39370078740157483" right="0.39370078740157483" top="0.98425196850393704" bottom="0.3937007874015748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18"/>
  <sheetViews>
    <sheetView workbookViewId="0">
      <selection activeCell="H15" sqref="H15"/>
    </sheetView>
  </sheetViews>
  <sheetFormatPr defaultRowHeight="12.75" x14ac:dyDescent="0.2"/>
  <cols>
    <col min="2" max="2" width="63.5703125" customWidth="1"/>
    <col min="3" max="4" width="18.7109375" customWidth="1"/>
    <col min="5" max="5" width="17.28515625" customWidth="1"/>
    <col min="258" max="258" width="63.5703125" customWidth="1"/>
    <col min="259" max="260" width="18.7109375" customWidth="1"/>
    <col min="261" max="261" width="17.28515625" customWidth="1"/>
    <col min="514" max="514" width="63.5703125" customWidth="1"/>
    <col min="515" max="516" width="18.7109375" customWidth="1"/>
    <col min="517" max="517" width="17.28515625" customWidth="1"/>
    <col min="770" max="770" width="63.5703125" customWidth="1"/>
    <col min="771" max="772" width="18.7109375" customWidth="1"/>
    <col min="773" max="773" width="17.28515625" customWidth="1"/>
    <col min="1026" max="1026" width="63.5703125" customWidth="1"/>
    <col min="1027" max="1028" width="18.7109375" customWidth="1"/>
    <col min="1029" max="1029" width="17.28515625" customWidth="1"/>
    <col min="1282" max="1282" width="63.5703125" customWidth="1"/>
    <col min="1283" max="1284" width="18.7109375" customWidth="1"/>
    <col min="1285" max="1285" width="17.28515625" customWidth="1"/>
    <col min="1538" max="1538" width="63.5703125" customWidth="1"/>
    <col min="1539" max="1540" width="18.7109375" customWidth="1"/>
    <col min="1541" max="1541" width="17.28515625" customWidth="1"/>
    <col min="1794" max="1794" width="63.5703125" customWidth="1"/>
    <col min="1795" max="1796" width="18.7109375" customWidth="1"/>
    <col min="1797" max="1797" width="17.28515625" customWidth="1"/>
    <col min="2050" max="2050" width="63.5703125" customWidth="1"/>
    <col min="2051" max="2052" width="18.7109375" customWidth="1"/>
    <col min="2053" max="2053" width="17.28515625" customWidth="1"/>
    <col min="2306" max="2306" width="63.5703125" customWidth="1"/>
    <col min="2307" max="2308" width="18.7109375" customWidth="1"/>
    <col min="2309" max="2309" width="17.28515625" customWidth="1"/>
    <col min="2562" max="2562" width="63.5703125" customWidth="1"/>
    <col min="2563" max="2564" width="18.7109375" customWidth="1"/>
    <col min="2565" max="2565" width="17.28515625" customWidth="1"/>
    <col min="2818" max="2818" width="63.5703125" customWidth="1"/>
    <col min="2819" max="2820" width="18.7109375" customWidth="1"/>
    <col min="2821" max="2821" width="17.28515625" customWidth="1"/>
    <col min="3074" max="3074" width="63.5703125" customWidth="1"/>
    <col min="3075" max="3076" width="18.7109375" customWidth="1"/>
    <col min="3077" max="3077" width="17.28515625" customWidth="1"/>
    <col min="3330" max="3330" width="63.5703125" customWidth="1"/>
    <col min="3331" max="3332" width="18.7109375" customWidth="1"/>
    <col min="3333" max="3333" width="17.28515625" customWidth="1"/>
    <col min="3586" max="3586" width="63.5703125" customWidth="1"/>
    <col min="3587" max="3588" width="18.7109375" customWidth="1"/>
    <col min="3589" max="3589" width="17.28515625" customWidth="1"/>
    <col min="3842" max="3842" width="63.5703125" customWidth="1"/>
    <col min="3843" max="3844" width="18.7109375" customWidth="1"/>
    <col min="3845" max="3845" width="17.28515625" customWidth="1"/>
    <col min="4098" max="4098" width="63.5703125" customWidth="1"/>
    <col min="4099" max="4100" width="18.7109375" customWidth="1"/>
    <col min="4101" max="4101" width="17.28515625" customWidth="1"/>
    <col min="4354" max="4354" width="63.5703125" customWidth="1"/>
    <col min="4355" max="4356" width="18.7109375" customWidth="1"/>
    <col min="4357" max="4357" width="17.28515625" customWidth="1"/>
    <col min="4610" max="4610" width="63.5703125" customWidth="1"/>
    <col min="4611" max="4612" width="18.7109375" customWidth="1"/>
    <col min="4613" max="4613" width="17.28515625" customWidth="1"/>
    <col min="4866" max="4866" width="63.5703125" customWidth="1"/>
    <col min="4867" max="4868" width="18.7109375" customWidth="1"/>
    <col min="4869" max="4869" width="17.28515625" customWidth="1"/>
    <col min="5122" max="5122" width="63.5703125" customWidth="1"/>
    <col min="5123" max="5124" width="18.7109375" customWidth="1"/>
    <col min="5125" max="5125" width="17.28515625" customWidth="1"/>
    <col min="5378" max="5378" width="63.5703125" customWidth="1"/>
    <col min="5379" max="5380" width="18.7109375" customWidth="1"/>
    <col min="5381" max="5381" width="17.28515625" customWidth="1"/>
    <col min="5634" max="5634" width="63.5703125" customWidth="1"/>
    <col min="5635" max="5636" width="18.7109375" customWidth="1"/>
    <col min="5637" max="5637" width="17.28515625" customWidth="1"/>
    <col min="5890" max="5890" width="63.5703125" customWidth="1"/>
    <col min="5891" max="5892" width="18.7109375" customWidth="1"/>
    <col min="5893" max="5893" width="17.28515625" customWidth="1"/>
    <col min="6146" max="6146" width="63.5703125" customWidth="1"/>
    <col min="6147" max="6148" width="18.7109375" customWidth="1"/>
    <col min="6149" max="6149" width="17.28515625" customWidth="1"/>
    <col min="6402" max="6402" width="63.5703125" customWidth="1"/>
    <col min="6403" max="6404" width="18.7109375" customWidth="1"/>
    <col min="6405" max="6405" width="17.28515625" customWidth="1"/>
    <col min="6658" max="6658" width="63.5703125" customWidth="1"/>
    <col min="6659" max="6660" width="18.7109375" customWidth="1"/>
    <col min="6661" max="6661" width="17.28515625" customWidth="1"/>
    <col min="6914" max="6914" width="63.5703125" customWidth="1"/>
    <col min="6915" max="6916" width="18.7109375" customWidth="1"/>
    <col min="6917" max="6917" width="17.28515625" customWidth="1"/>
    <col min="7170" max="7170" width="63.5703125" customWidth="1"/>
    <col min="7171" max="7172" width="18.7109375" customWidth="1"/>
    <col min="7173" max="7173" width="17.28515625" customWidth="1"/>
    <col min="7426" max="7426" width="63.5703125" customWidth="1"/>
    <col min="7427" max="7428" width="18.7109375" customWidth="1"/>
    <col min="7429" max="7429" width="17.28515625" customWidth="1"/>
    <col min="7682" max="7682" width="63.5703125" customWidth="1"/>
    <col min="7683" max="7684" width="18.7109375" customWidth="1"/>
    <col min="7685" max="7685" width="17.28515625" customWidth="1"/>
    <col min="7938" max="7938" width="63.5703125" customWidth="1"/>
    <col min="7939" max="7940" width="18.7109375" customWidth="1"/>
    <col min="7941" max="7941" width="17.28515625" customWidth="1"/>
    <col min="8194" max="8194" width="63.5703125" customWidth="1"/>
    <col min="8195" max="8196" width="18.7109375" customWidth="1"/>
    <col min="8197" max="8197" width="17.28515625" customWidth="1"/>
    <col min="8450" max="8450" width="63.5703125" customWidth="1"/>
    <col min="8451" max="8452" width="18.7109375" customWidth="1"/>
    <col min="8453" max="8453" width="17.28515625" customWidth="1"/>
    <col min="8706" max="8706" width="63.5703125" customWidth="1"/>
    <col min="8707" max="8708" width="18.7109375" customWidth="1"/>
    <col min="8709" max="8709" width="17.28515625" customWidth="1"/>
    <col min="8962" max="8962" width="63.5703125" customWidth="1"/>
    <col min="8963" max="8964" width="18.7109375" customWidth="1"/>
    <col min="8965" max="8965" width="17.28515625" customWidth="1"/>
    <col min="9218" max="9218" width="63.5703125" customWidth="1"/>
    <col min="9219" max="9220" width="18.7109375" customWidth="1"/>
    <col min="9221" max="9221" width="17.28515625" customWidth="1"/>
    <col min="9474" max="9474" width="63.5703125" customWidth="1"/>
    <col min="9475" max="9476" width="18.7109375" customWidth="1"/>
    <col min="9477" max="9477" width="17.28515625" customWidth="1"/>
    <col min="9730" max="9730" width="63.5703125" customWidth="1"/>
    <col min="9731" max="9732" width="18.7109375" customWidth="1"/>
    <col min="9733" max="9733" width="17.28515625" customWidth="1"/>
    <col min="9986" max="9986" width="63.5703125" customWidth="1"/>
    <col min="9987" max="9988" width="18.7109375" customWidth="1"/>
    <col min="9989" max="9989" width="17.28515625" customWidth="1"/>
    <col min="10242" max="10242" width="63.5703125" customWidth="1"/>
    <col min="10243" max="10244" width="18.7109375" customWidth="1"/>
    <col min="10245" max="10245" width="17.28515625" customWidth="1"/>
    <col min="10498" max="10498" width="63.5703125" customWidth="1"/>
    <col min="10499" max="10500" width="18.7109375" customWidth="1"/>
    <col min="10501" max="10501" width="17.28515625" customWidth="1"/>
    <col min="10754" max="10754" width="63.5703125" customWidth="1"/>
    <col min="10755" max="10756" width="18.7109375" customWidth="1"/>
    <col min="10757" max="10757" width="17.28515625" customWidth="1"/>
    <col min="11010" max="11010" width="63.5703125" customWidth="1"/>
    <col min="11011" max="11012" width="18.7109375" customWidth="1"/>
    <col min="11013" max="11013" width="17.28515625" customWidth="1"/>
    <col min="11266" max="11266" width="63.5703125" customWidth="1"/>
    <col min="11267" max="11268" width="18.7109375" customWidth="1"/>
    <col min="11269" max="11269" width="17.28515625" customWidth="1"/>
    <col min="11522" max="11522" width="63.5703125" customWidth="1"/>
    <col min="11523" max="11524" width="18.7109375" customWidth="1"/>
    <col min="11525" max="11525" width="17.28515625" customWidth="1"/>
    <col min="11778" max="11778" width="63.5703125" customWidth="1"/>
    <col min="11779" max="11780" width="18.7109375" customWidth="1"/>
    <col min="11781" max="11781" width="17.28515625" customWidth="1"/>
    <col min="12034" max="12034" width="63.5703125" customWidth="1"/>
    <col min="12035" max="12036" width="18.7109375" customWidth="1"/>
    <col min="12037" max="12037" width="17.28515625" customWidth="1"/>
    <col min="12290" max="12290" width="63.5703125" customWidth="1"/>
    <col min="12291" max="12292" width="18.7109375" customWidth="1"/>
    <col min="12293" max="12293" width="17.28515625" customWidth="1"/>
    <col min="12546" max="12546" width="63.5703125" customWidth="1"/>
    <col min="12547" max="12548" width="18.7109375" customWidth="1"/>
    <col min="12549" max="12549" width="17.28515625" customWidth="1"/>
    <col min="12802" max="12802" width="63.5703125" customWidth="1"/>
    <col min="12803" max="12804" width="18.7109375" customWidth="1"/>
    <col min="12805" max="12805" width="17.28515625" customWidth="1"/>
    <col min="13058" max="13058" width="63.5703125" customWidth="1"/>
    <col min="13059" max="13060" width="18.7109375" customWidth="1"/>
    <col min="13061" max="13061" width="17.28515625" customWidth="1"/>
    <col min="13314" max="13314" width="63.5703125" customWidth="1"/>
    <col min="13315" max="13316" width="18.7109375" customWidth="1"/>
    <col min="13317" max="13317" width="17.28515625" customWidth="1"/>
    <col min="13570" max="13570" width="63.5703125" customWidth="1"/>
    <col min="13571" max="13572" width="18.7109375" customWidth="1"/>
    <col min="13573" max="13573" width="17.28515625" customWidth="1"/>
    <col min="13826" max="13826" width="63.5703125" customWidth="1"/>
    <col min="13827" max="13828" width="18.7109375" customWidth="1"/>
    <col min="13829" max="13829" width="17.28515625" customWidth="1"/>
    <col min="14082" max="14082" width="63.5703125" customWidth="1"/>
    <col min="14083" max="14084" width="18.7109375" customWidth="1"/>
    <col min="14085" max="14085" width="17.28515625" customWidth="1"/>
    <col min="14338" max="14338" width="63.5703125" customWidth="1"/>
    <col min="14339" max="14340" width="18.7109375" customWidth="1"/>
    <col min="14341" max="14341" width="17.28515625" customWidth="1"/>
    <col min="14594" max="14594" width="63.5703125" customWidth="1"/>
    <col min="14595" max="14596" width="18.7109375" customWidth="1"/>
    <col min="14597" max="14597" width="17.28515625" customWidth="1"/>
    <col min="14850" max="14850" width="63.5703125" customWidth="1"/>
    <col min="14851" max="14852" width="18.7109375" customWidth="1"/>
    <col min="14853" max="14853" width="17.28515625" customWidth="1"/>
    <col min="15106" max="15106" width="63.5703125" customWidth="1"/>
    <col min="15107" max="15108" width="18.7109375" customWidth="1"/>
    <col min="15109" max="15109" width="17.28515625" customWidth="1"/>
    <col min="15362" max="15362" width="63.5703125" customWidth="1"/>
    <col min="15363" max="15364" width="18.7109375" customWidth="1"/>
    <col min="15365" max="15365" width="17.28515625" customWidth="1"/>
    <col min="15618" max="15618" width="63.5703125" customWidth="1"/>
    <col min="15619" max="15620" width="18.7109375" customWidth="1"/>
    <col min="15621" max="15621" width="17.28515625" customWidth="1"/>
    <col min="15874" max="15874" width="63.5703125" customWidth="1"/>
    <col min="15875" max="15876" width="18.7109375" customWidth="1"/>
    <col min="15877" max="15877" width="17.28515625" customWidth="1"/>
    <col min="16130" max="16130" width="63.5703125" customWidth="1"/>
    <col min="16131" max="16132" width="18.7109375" customWidth="1"/>
    <col min="16133" max="16133" width="17.28515625" customWidth="1"/>
  </cols>
  <sheetData>
    <row r="1" spans="1:5" ht="15.75" x14ac:dyDescent="0.2">
      <c r="D1" s="12" t="s">
        <v>828</v>
      </c>
      <c r="E1" s="109"/>
    </row>
    <row r="2" spans="1:5" ht="15.75" x14ac:dyDescent="0.2">
      <c r="D2" s="13" t="s">
        <v>538</v>
      </c>
      <c r="E2" s="126"/>
    </row>
    <row r="3" spans="1:5" ht="15.75" x14ac:dyDescent="0.2">
      <c r="D3" s="14" t="s">
        <v>539</v>
      </c>
      <c r="E3" s="126"/>
    </row>
    <row r="4" spans="1:5" ht="15.75" x14ac:dyDescent="0.2">
      <c r="D4" s="14" t="s">
        <v>540</v>
      </c>
      <c r="E4" s="127"/>
    </row>
    <row r="5" spans="1:5" ht="15" x14ac:dyDescent="0.2">
      <c r="C5" s="127"/>
      <c r="D5" s="127"/>
      <c r="E5" s="127"/>
    </row>
    <row r="6" spans="1:5" ht="15.75" x14ac:dyDescent="0.2">
      <c r="A6" s="253" t="s">
        <v>677</v>
      </c>
      <c r="B6" s="253"/>
      <c r="C6" s="253"/>
      <c r="D6" s="253"/>
      <c r="E6" s="253"/>
    </row>
    <row r="7" spans="1:5" ht="15.75" x14ac:dyDescent="0.2">
      <c r="A7" s="128"/>
      <c r="B7" s="128"/>
      <c r="C7" s="128"/>
      <c r="D7" s="128"/>
      <c r="E7" s="128"/>
    </row>
    <row r="8" spans="1:5" ht="15.75" x14ac:dyDescent="0.2">
      <c r="A8" s="129"/>
      <c r="B8" s="129"/>
      <c r="E8" s="114" t="s">
        <v>638</v>
      </c>
    </row>
    <row r="9" spans="1:5" ht="31.5" x14ac:dyDescent="0.2">
      <c r="A9" s="130" t="s">
        <v>648</v>
      </c>
      <c r="B9" s="130" t="s">
        <v>659</v>
      </c>
      <c r="C9" s="130" t="s">
        <v>533</v>
      </c>
      <c r="D9" s="130" t="s">
        <v>534</v>
      </c>
      <c r="E9" s="130" t="s">
        <v>535</v>
      </c>
    </row>
    <row r="10" spans="1:5" ht="15.75" x14ac:dyDescent="0.2">
      <c r="A10" s="131">
        <v>1</v>
      </c>
      <c r="B10" s="131">
        <v>2</v>
      </c>
      <c r="C10" s="131">
        <v>3</v>
      </c>
      <c r="D10" s="131">
        <v>4</v>
      </c>
      <c r="E10" s="130">
        <v>5</v>
      </c>
    </row>
    <row r="11" spans="1:5" ht="31.5" x14ac:dyDescent="0.25">
      <c r="A11" s="132" t="s">
        <v>650</v>
      </c>
      <c r="B11" s="133" t="s">
        <v>660</v>
      </c>
      <c r="C11" s="134"/>
      <c r="D11" s="134"/>
      <c r="E11" s="134"/>
    </row>
    <row r="12" spans="1:5" ht="36.75" customHeight="1" x14ac:dyDescent="0.25">
      <c r="A12" s="135" t="s">
        <v>661</v>
      </c>
      <c r="B12" s="136" t="s">
        <v>662</v>
      </c>
      <c r="C12" s="122">
        <v>0</v>
      </c>
      <c r="D12" s="122">
        <v>0</v>
      </c>
      <c r="E12" s="122">
        <v>0</v>
      </c>
    </row>
    <row r="13" spans="1:5" ht="36" customHeight="1" x14ac:dyDescent="0.25">
      <c r="A13" s="135" t="s">
        <v>663</v>
      </c>
      <c r="B13" s="136" t="s">
        <v>664</v>
      </c>
      <c r="C13" s="122">
        <v>0</v>
      </c>
      <c r="D13" s="122">
        <v>0</v>
      </c>
      <c r="E13" s="122">
        <v>0</v>
      </c>
    </row>
    <row r="14" spans="1:5" ht="52.5" customHeight="1" x14ac:dyDescent="0.25">
      <c r="A14" s="135" t="s">
        <v>665</v>
      </c>
      <c r="B14" s="136" t="s">
        <v>666</v>
      </c>
      <c r="C14" s="122">
        <v>0</v>
      </c>
      <c r="D14" s="122">
        <v>0</v>
      </c>
      <c r="E14" s="122">
        <v>0</v>
      </c>
    </row>
    <row r="15" spans="1:5" ht="66.75" customHeight="1" x14ac:dyDescent="0.25">
      <c r="A15" s="135" t="s">
        <v>667</v>
      </c>
      <c r="B15" s="136" t="s">
        <v>668</v>
      </c>
      <c r="C15" s="122">
        <v>0</v>
      </c>
      <c r="D15" s="122">
        <v>0</v>
      </c>
      <c r="E15" s="122">
        <v>0</v>
      </c>
    </row>
    <row r="16" spans="1:5" ht="49.5" customHeight="1" x14ac:dyDescent="0.25">
      <c r="A16" s="135" t="s">
        <v>669</v>
      </c>
      <c r="B16" s="136" t="s">
        <v>670</v>
      </c>
      <c r="C16" s="122">
        <v>0</v>
      </c>
      <c r="D16" s="122">
        <v>0</v>
      </c>
      <c r="E16" s="122">
        <v>0</v>
      </c>
    </row>
    <row r="17" spans="1:5" ht="36.75" customHeight="1" x14ac:dyDescent="0.25">
      <c r="A17" s="132" t="s">
        <v>671</v>
      </c>
      <c r="B17" s="133" t="s">
        <v>672</v>
      </c>
      <c r="C17" s="122">
        <v>0</v>
      </c>
      <c r="D17" s="122">
        <v>0</v>
      </c>
      <c r="E17" s="122">
        <v>0</v>
      </c>
    </row>
    <row r="18" spans="1:5" ht="23.25" customHeight="1" x14ac:dyDescent="0.25">
      <c r="A18" s="132" t="s">
        <v>673</v>
      </c>
      <c r="B18" s="133" t="s">
        <v>674</v>
      </c>
      <c r="C18" s="122">
        <v>0</v>
      </c>
      <c r="D18" s="122">
        <v>0</v>
      </c>
      <c r="E18" s="122">
        <v>0</v>
      </c>
    </row>
  </sheetData>
  <mergeCells count="1">
    <mergeCell ref="A6:E6"/>
  </mergeCells>
  <pageMargins left="0.39370078740157483" right="0.39370078740157483" top="0.98425196850393704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6</vt:i4>
      </vt:variant>
    </vt:vector>
  </HeadingPairs>
  <TitlesOfParts>
    <vt:vector size="13" baseType="lpstr">
      <vt:lpstr>Дх</vt:lpstr>
      <vt:lpstr>МП</vt:lpstr>
      <vt:lpstr>вед.</vt:lpstr>
      <vt:lpstr>источн</vt:lpstr>
      <vt:lpstr>МБТ</vt:lpstr>
      <vt:lpstr>займы</vt:lpstr>
      <vt:lpstr>гарантии</vt:lpstr>
      <vt:lpstr>вед.!APPT</vt:lpstr>
      <vt:lpstr>вед.!SIGN</vt:lpstr>
      <vt:lpstr>вед.!Заголовки_для_печати</vt:lpstr>
      <vt:lpstr>Дх!Заголовки_для_печати</vt:lpstr>
      <vt:lpstr>МБТ!Заголовки_для_печати</vt:lpstr>
      <vt:lpstr>МП!Заголовки_для_печати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Копанева Юлия Евгеньевна</dc:creator>
  <dc:description>POI HSSF rep:2.53.0.125</dc:description>
  <cp:lastModifiedBy>Киримова Людмила Васильевна</cp:lastModifiedBy>
  <cp:lastPrinted>2021-10-25T05:48:14Z</cp:lastPrinted>
  <dcterms:created xsi:type="dcterms:W3CDTF">2021-09-22T04:47:41Z</dcterms:created>
  <dcterms:modified xsi:type="dcterms:W3CDTF">2021-10-25T05:48:34Z</dcterms:modified>
</cp:coreProperties>
</file>