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80" activeTab="6"/>
  </bookViews>
  <sheets>
    <sheet name="Дх 2019" sheetId="1" r:id="rId1"/>
    <sheet name="Дх 2020-2021" sheetId="2" r:id="rId2"/>
    <sheet name="Норм.распред." sheetId="3" r:id="rId3"/>
    <sheet name="МП 2019" sheetId="4" r:id="rId4"/>
    <sheet name="МП 2020-2021" sheetId="5" r:id="rId5"/>
    <sheet name="вед. 2019" sheetId="6" r:id="rId6"/>
    <sheet name="вед.2020-2021" sheetId="7" r:id="rId7"/>
    <sheet name="источники 2019" sheetId="8" r:id="rId8"/>
    <sheet name="госполномочия 2019" sheetId="9" r:id="rId9"/>
    <sheet name="госполномочия 2020-2021" sheetId="10" r:id="rId10"/>
    <sheet name="ГАДБ" sheetId="11" r:id="rId11"/>
    <sheet name="ГАИД" sheetId="12" r:id="rId12"/>
    <sheet name="займы 2019" sheetId="13" r:id="rId13"/>
    <sheet name="займы 2020-2021" sheetId="14" r:id="rId14"/>
    <sheet name="гарантии 2019" sheetId="15" r:id="rId15"/>
    <sheet name="гарантии 2020-2021" sheetId="16" r:id="rId16"/>
  </sheets>
  <definedNames>
    <definedName name="_xlnm.Print_Titles" localSheetId="5">'вед. 2019'!$9:$11</definedName>
    <definedName name="_xlnm.Print_Titles" localSheetId="6">'вед.2020-2021'!$9:$11</definedName>
    <definedName name="_xlnm.Print_Titles" localSheetId="10">'ГАДБ'!$8:$9</definedName>
    <definedName name="_xlnm.Print_Titles" localSheetId="8">'госполномочия 2019'!$8:$9</definedName>
    <definedName name="_xlnm.Print_Titles" localSheetId="9">'госполномочия 2020-2021'!$10:$12</definedName>
    <definedName name="_xlnm.Print_Titles" localSheetId="0">'Дх 2019'!$9:$10</definedName>
    <definedName name="_xlnm.Print_Titles" localSheetId="1">'Дх 2020-2021'!$9:$10</definedName>
    <definedName name="_xlnm.Print_Titles" localSheetId="3">'МП 2019'!$9:$10</definedName>
    <definedName name="_xlnm.Print_Titles" localSheetId="4">'МП 2020-2021'!$9:$10</definedName>
  </definedNames>
  <calcPr fullCalcOnLoad="1"/>
</workbook>
</file>

<file path=xl/sharedStrings.xml><?xml version="1.0" encoding="utf-8"?>
<sst xmlns="http://schemas.openxmlformats.org/spreadsheetml/2006/main" count="7725" uniqueCount="1075">
  <si>
    <t>тыс.руб.</t>
  </si>
  <si>
    <t>4</t>
  </si>
  <si>
    <t>3</t>
  </si>
  <si>
    <t>Наименование расходов</t>
  </si>
  <si>
    <t>целевая статья</t>
  </si>
  <si>
    <t>вид расходов</t>
  </si>
  <si>
    <t>01 0 00 00000</t>
  </si>
  <si>
    <t>Муниципальная программа "Развитие системы образования Соликамского городского округа"</t>
  </si>
  <si>
    <t>01 1 00 00000</t>
  </si>
  <si>
    <t>Подпрограмма "Развитие инфраструктуры муниципальной системы образования Соликамского городского округа"</t>
  </si>
  <si>
    <t>01 1 01 00000</t>
  </si>
  <si>
    <t>01 1 01 02040</t>
  </si>
  <si>
    <t>600</t>
  </si>
  <si>
    <t>Предоставление  субсидий  бюджетным,  автономным  учреждениям и иным некоммерческим организациям</t>
  </si>
  <si>
    <t>01 1 01 07210</t>
  </si>
  <si>
    <t>01 1 01 07360</t>
  </si>
  <si>
    <t>200</t>
  </si>
  <si>
    <t>Закупка товаров, работ и услуг для государственных (муниципальных) нужд</t>
  </si>
  <si>
    <t>01 1 02 00000</t>
  </si>
  <si>
    <t>01 1 02 07110</t>
  </si>
  <si>
    <t>Выявление, сопровождение и поддержка одаренных детей</t>
  </si>
  <si>
    <t>300</t>
  </si>
  <si>
    <t>Социальное обеспечение и иные выплаты населению</t>
  </si>
  <si>
    <t>01 1 02 07120</t>
  </si>
  <si>
    <t>Мероприятия по повышению профессиональной компетентности педагогических кадров</t>
  </si>
  <si>
    <t>01 1 02 07610</t>
  </si>
  <si>
    <t>01 1 02 20050</t>
  </si>
  <si>
    <t>01 9 00 00000</t>
  </si>
  <si>
    <t>01 9 01 00000</t>
  </si>
  <si>
    <t>Основное мероприятие "Качественное исполнение функции главного распорядителя (главного администратора) бюджетных средств"</t>
  </si>
  <si>
    <t>01 9 01 02030</t>
  </si>
  <si>
    <t>01 9 01 00040</t>
  </si>
  <si>
    <t>Содержание аппарата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</si>
  <si>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</si>
  <si>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</si>
  <si>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01 9 01 02050</t>
  </si>
  <si>
    <t>Предоставление услуг в сфере общего образования</t>
  </si>
  <si>
    <t>01 9 01 02060</t>
  </si>
  <si>
    <t>Предоставление услуг по дополнительному образованию детей</t>
  </si>
  <si>
    <t>01 9 01 02080</t>
  </si>
  <si>
    <t>Предоставление услуг прочими учреждениями образования</t>
  </si>
  <si>
    <t>01 9 02 00000</t>
  </si>
  <si>
    <t>Основное мероприятие "Реализация государственных полномочий и публичных обязательств в сфере образования"</t>
  </si>
  <si>
    <t>01 9 02 20060</t>
  </si>
  <si>
    <t>01 9 02 07510</t>
  </si>
  <si>
    <t>Мероприятия по организации оздоровительной кампании детей и подростков</t>
  </si>
  <si>
    <t>Мероприятия по организации оздоровления и отдыха детей</t>
  </si>
  <si>
    <t>800</t>
  </si>
  <si>
    <t>Иные бюджетные ассигнования</t>
  </si>
  <si>
    <t>02 0 00 00000</t>
  </si>
  <si>
    <t>02 1 00 00000</t>
  </si>
  <si>
    <t>Подпрограмма "Развитие сферы культуры в Соликамском городском округе"</t>
  </si>
  <si>
    <t>02 1 01 00000</t>
  </si>
  <si>
    <t>Основное мероприятие "Усиление роли сферы культуры в повышении качества жизни горожан"</t>
  </si>
  <si>
    <t>02 1 01 08320</t>
  </si>
  <si>
    <t>02 1 01 08610</t>
  </si>
  <si>
    <t>02 1 01 08620</t>
  </si>
  <si>
    <t>Поддержка профессионального мастерства, развитие народных промыслов и ремёсел</t>
  </si>
  <si>
    <t>02 2 00 00000</t>
  </si>
  <si>
    <t>02 2 01 00000</t>
  </si>
  <si>
    <t>02 2 01 08400</t>
  </si>
  <si>
    <t>02 4 01 00000</t>
  </si>
  <si>
    <t>Подпрограмма "Развитие молодежной политики в Соликамском городском округе"</t>
  </si>
  <si>
    <t>Основное мероприятие "Развитие условий для социального становления и самореализации молодежи на территории Соликамского городского округа"</t>
  </si>
  <si>
    <t>02 4 01 07700</t>
  </si>
  <si>
    <t>02 9 00 00000</t>
  </si>
  <si>
    <t>Подпрограмма "Обеспечение реализации муниципальной программы "Развитие сферы культуры, туризма и молодежной политики Соликамского городского округа"</t>
  </si>
  <si>
    <t>02 9 01 00000</t>
  </si>
  <si>
    <t>02 9 01 00040</t>
  </si>
  <si>
    <t>02 9 01 02060</t>
  </si>
  <si>
    <t>02 9 01 02070</t>
  </si>
  <si>
    <t>Предоставление услуг в сфере молодежной политики</t>
  </si>
  <si>
    <t>02 9 01 02090</t>
  </si>
  <si>
    <t>Предоставление услуги по культурно-досуговой деятельности</t>
  </si>
  <si>
    <t>02 9 01 02100</t>
  </si>
  <si>
    <t>02 9 01 02110</t>
  </si>
  <si>
    <t>02 9 01 02120</t>
  </si>
  <si>
    <t>02 9 01 02130</t>
  </si>
  <si>
    <t>Предоставление услуг прочими учреждениями культуры</t>
  </si>
  <si>
    <t>02 9 01 08110</t>
  </si>
  <si>
    <t>Приобретение периодической, научной, учебно-методической, справочно-информационной и художественной литературы для инвалидов по зрению</t>
  </si>
  <si>
    <t>02 9 01 08120</t>
  </si>
  <si>
    <t>Приобретение периодической, научной, учебно-методической, справочно-информационной и художественной литературы и подписка для пополнения фондов</t>
  </si>
  <si>
    <t>03 0 00 00000</t>
  </si>
  <si>
    <t>03 1 00 00000</t>
  </si>
  <si>
    <t>03 1 01 00000</t>
  </si>
  <si>
    <t>Основное мероприятие "Снижение количества преступлений, зарегистрированных в округе"</t>
  </si>
  <si>
    <t>03 1 01 03310</t>
  </si>
  <si>
    <t>03 1 01 03320</t>
  </si>
  <si>
    <t>03 1 02 00000</t>
  </si>
  <si>
    <t>03 1 02 09200</t>
  </si>
  <si>
    <t>03 1 03 00000</t>
  </si>
  <si>
    <t>Основное мероприятие "Формирование негативного отношения к употреблению алкоголя"</t>
  </si>
  <si>
    <t>03 1 03 09210</t>
  </si>
  <si>
    <t>Мероприятия по профилактике потребления алкоголя</t>
  </si>
  <si>
    <t>03 2 00 00000</t>
  </si>
  <si>
    <t>Подпрограмма "Развитие безопасности жизнедеятельности населения Соликамского городского округа"</t>
  </si>
  <si>
    <t>03 2 01 00000</t>
  </si>
  <si>
    <t>Основное мероприятие "Защита населения и территорий от  чрезвычайных ситуаций, выполнение  мероприятий по гражданской обороне"</t>
  </si>
  <si>
    <t>03 2 01 03110</t>
  </si>
  <si>
    <t>Мероприятия по гражданской обороне, предупреждению и ликвидации чрезвычайных ситуаций</t>
  </si>
  <si>
    <t>03 2 02 00000</t>
  </si>
  <si>
    <t>03 2 02 03210</t>
  </si>
  <si>
    <t>03 2 02 04110</t>
  </si>
  <si>
    <t>03 2 02 05230</t>
  </si>
  <si>
    <t>Содержание источников противопожарного водоснабжения</t>
  </si>
  <si>
    <t>03 4 00 00000</t>
  </si>
  <si>
    <t>Подпрограмма "Охрана окружающей среды Соликамского городского округа"</t>
  </si>
  <si>
    <t>03 4 01 00000</t>
  </si>
  <si>
    <t>Основное мероприятие "Повышение экологической безопасности"</t>
  </si>
  <si>
    <t>03 4 01 04120</t>
  </si>
  <si>
    <t>Охрана, использование и воспроизводство городских лесов</t>
  </si>
  <si>
    <t>03 4 01 06110</t>
  </si>
  <si>
    <t>Обеспечение функций в сфере охраны окружающей среды и экологической безопасности</t>
  </si>
  <si>
    <t>03 4 02 00000</t>
  </si>
  <si>
    <t>Основное мероприятие "Повышение экологического образования, уровня экологической культуры"</t>
  </si>
  <si>
    <t>03 4 02 06120</t>
  </si>
  <si>
    <t>Экологическое образование и формирование экологической культуры</t>
  </si>
  <si>
    <t>03 9 00 00000</t>
  </si>
  <si>
    <t>03 9 01 00000</t>
  </si>
  <si>
    <t>03 9 01 00080</t>
  </si>
  <si>
    <t>Обеспечение деятельности казенных учреждений</t>
  </si>
  <si>
    <t>04 0 00 00000</t>
  </si>
  <si>
    <t>Муниципальная программа "Экономическое развитие Соликамского городского округа"</t>
  </si>
  <si>
    <t>04 1 00 00000</t>
  </si>
  <si>
    <t>Подпрограмма "Развитие малого и среднего предпринимательства в Соликамском городском округе"</t>
  </si>
  <si>
    <t>04 1 01 00000</t>
  </si>
  <si>
    <t>Основное мероприятие "Развитие малого и среднего предпринимательства"</t>
  </si>
  <si>
    <t>04 1 01 04230</t>
  </si>
  <si>
    <t xml:space="preserve">Поддержка инфраструктуры малого и среднего предпринимательства </t>
  </si>
  <si>
    <t>04 2 00 00000</t>
  </si>
  <si>
    <t>Подпрограмма "Эффективное управление и распоряжение муниципальным имуществом и земельными ресурсами в Соликамском городском округе"</t>
  </si>
  <si>
    <t>04 2 01 00000</t>
  </si>
  <si>
    <t>Основное мероприятие "Эффективное управление и распоряжение муниципальным имуществом"</t>
  </si>
  <si>
    <t>04 2 01 01210</t>
  </si>
  <si>
    <t>Управление объектами муниципальной недвижимости</t>
  </si>
  <si>
    <t>04 2 02 00000</t>
  </si>
  <si>
    <t>Основное мероприятие "Эффективное управление и распоряжение земельными ресурсами"</t>
  </si>
  <si>
    <t>04 2 02 01230</t>
  </si>
  <si>
    <t>04 9 00 00000</t>
  </si>
  <si>
    <t>Подпрограмма "Обеспечение реализации муниципальной программы "Экономическое развитие Соликамского городского округа"</t>
  </si>
  <si>
    <t>04 9 01 00000</t>
  </si>
  <si>
    <t>04 9 01 00040</t>
  </si>
  <si>
    <t>04 9 01 01220</t>
  </si>
  <si>
    <t>05 0 00 00000</t>
  </si>
  <si>
    <t>Муниципальная программа "Развитие инфраструктуры и комфортной городской среды Соликамского городского округа"</t>
  </si>
  <si>
    <t>05 1 00 00000</t>
  </si>
  <si>
    <t>Подпрограмма "Благоустройство Соликамского городского округа "</t>
  </si>
  <si>
    <t>05 1 01 00000</t>
  </si>
  <si>
    <t>Основное мероприятие "Формирование благоприятных и комфортных условий проживания граждан"</t>
  </si>
  <si>
    <t>05 1 01 05310</t>
  </si>
  <si>
    <t>05 1 01 05320</t>
  </si>
  <si>
    <t>05 1 02 00000</t>
  </si>
  <si>
    <t>05 1 02 05330</t>
  </si>
  <si>
    <t>Восстановление и поддержка технического состояния объектов благоустройства</t>
  </si>
  <si>
    <t>05 1 02 05340</t>
  </si>
  <si>
    <t>05 2 00 00000</t>
  </si>
  <si>
    <t>Подпрограмма "Развитие коммунальной инфраструктуры и повышение энергетической эффективности на территории Соликамского городского округа"</t>
  </si>
  <si>
    <t>05 2 01 00000</t>
  </si>
  <si>
    <t>Основное мероприятие "Повышение эффективности использования энергетических ресурсов в коммунальной, бюджетной и жилищной сферах"</t>
  </si>
  <si>
    <t>05 2 01 05210</t>
  </si>
  <si>
    <t>Управление (эксплуатация) бесхозяйных сетей холодного и горячего водоснабжения, водоотведения, теплоснабжения и газоснабжения</t>
  </si>
  <si>
    <t>05 2 02 00000</t>
  </si>
  <si>
    <t>400</t>
  </si>
  <si>
    <t>05 3 00 00000</t>
  </si>
  <si>
    <t>Подпрограмма "Развитие и содержание дорог Соликамского городского округа"</t>
  </si>
  <si>
    <t>05 3 01 00000</t>
  </si>
  <si>
    <t>Основное мероприятие "Содержание автодорог и искусственных сооружений на них в соответствии с необходимыми требованиями"</t>
  </si>
  <si>
    <t>05 3 01 04510</t>
  </si>
  <si>
    <t>05 3 01 05220</t>
  </si>
  <si>
    <t>05 3 02 00000</t>
  </si>
  <si>
    <t>05 3 02 04520</t>
  </si>
  <si>
    <t>05 4 00 00000</t>
  </si>
  <si>
    <t>Подпрограмма "Поддержка технического состояния и развитие жилищного фонда Соликамского городского округа"</t>
  </si>
  <si>
    <t>05 4 01 00000</t>
  </si>
  <si>
    <t>Основное мероприятие "Обеспечение комфортного и безопасного жилья"</t>
  </si>
  <si>
    <t>05 4 01 05110</t>
  </si>
  <si>
    <t>05 4 01 05120</t>
  </si>
  <si>
    <t>Капитальные вложения в объекты государственной (муниципальной) собственности</t>
  </si>
  <si>
    <t>05 6 00 00000</t>
  </si>
  <si>
    <t>Подпрограмма "Развитие градостроительного планирования и регулирования использования территории Соликамского городского округа"</t>
  </si>
  <si>
    <t>05 6 01 00000</t>
  </si>
  <si>
    <t>Основное мероприятие "Обеспечение устойчивого развития территории Соликамского городского округа градостроительными средствами"</t>
  </si>
  <si>
    <t>05 6 01 04610</t>
  </si>
  <si>
    <t>Ведение информационной системы обеспечения градостроительной деятельности</t>
  </si>
  <si>
    <t>05 6 01 04620</t>
  </si>
  <si>
    <t>Управление градостроительной деятельностью на территории Соликамского городского округа</t>
  </si>
  <si>
    <t>05 9 00 00000</t>
  </si>
  <si>
    <t>Подпрограмма "Обеспечение реализации муниципальной программы "Развитие инфраструктуры и комфортной городской среды Соликамского городского округа"</t>
  </si>
  <si>
    <t>05 9 01 00000</t>
  </si>
  <si>
    <t>05 9 01 00040</t>
  </si>
  <si>
    <t>05 9 01 00080</t>
  </si>
  <si>
    <t>05 9 01 02010</t>
  </si>
  <si>
    <t>06 0 00 00000</t>
  </si>
  <si>
    <t>06 1 00 00000</t>
  </si>
  <si>
    <t>06 1 01 00000</t>
  </si>
  <si>
    <t>Основное мероприятие "Развитие инфраструктуры и материально-технической базы учреждений физической культуры и спорта"</t>
  </si>
  <si>
    <t>06 1 02 00000</t>
  </si>
  <si>
    <t>Основное мероприятие "Развитие потребности в занятии физической культурой и массовым спортом"</t>
  </si>
  <si>
    <t>06 1 02 09400</t>
  </si>
  <si>
    <t>06 9 00 00000</t>
  </si>
  <si>
    <t>06 9 01 00000</t>
  </si>
  <si>
    <t>06 9 01 00040</t>
  </si>
  <si>
    <t>06 9 01 02060</t>
  </si>
  <si>
    <t>06 9 01 02140</t>
  </si>
  <si>
    <t>06 9 01 07520</t>
  </si>
  <si>
    <t>08 0 00 00000</t>
  </si>
  <si>
    <t>08 1 00 00000</t>
  </si>
  <si>
    <t>Подпрограмма "Поддержка и развитие общественных инициатив в Соликамском городском округе"</t>
  </si>
  <si>
    <t>08 1 01 00000</t>
  </si>
  <si>
    <t>08 1 01 01310</t>
  </si>
  <si>
    <t>08 2 00 00000</t>
  </si>
  <si>
    <t>08 2 01 00000</t>
  </si>
  <si>
    <t>08 2 01 01310</t>
  </si>
  <si>
    <t>Развитие инициатив, поддержка социально-ориентированных некоммерческих организаций</t>
  </si>
  <si>
    <t>08 2 01 20100</t>
  </si>
  <si>
    <t>08 3 00 00000</t>
  </si>
  <si>
    <t>Подпрограмма "Социальная реабилитация и обеспечение жизнедеятельности инвалидов в Соликамском городском округе"</t>
  </si>
  <si>
    <t>08 3 01 00000</t>
  </si>
  <si>
    <t>08 3 01 01310</t>
  </si>
  <si>
    <t>09 0 00 00000</t>
  </si>
  <si>
    <t>09 1 00 00000</t>
  </si>
  <si>
    <t>09 1 01 00000</t>
  </si>
  <si>
    <t>Основное мероприятие "Муниципальная поддержка молодых семей в решении жилищной проблемы"</t>
  </si>
  <si>
    <t>09 2 00 00000</t>
  </si>
  <si>
    <t>Подпрограмма "Социальная поддержка отдельных категорий граждан в Соликамском городском округе"</t>
  </si>
  <si>
    <t>09 2 01 00000</t>
  </si>
  <si>
    <t>Основное мероприятие "Оказание социальной поддержки отдельным категориям граждан"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</si>
  <si>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</si>
  <si>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09 2 02 00000</t>
  </si>
  <si>
    <t>Основное мероприятие "Муниципальная поддержка отдельных категорий граждан"</t>
  </si>
  <si>
    <t>09 2 02 09100</t>
  </si>
  <si>
    <t>09 2 02 09620</t>
  </si>
  <si>
    <t>09 2 02 20110</t>
  </si>
  <si>
    <t>10 0 00 00000</t>
  </si>
  <si>
    <t>10 1 00 00000</t>
  </si>
  <si>
    <t>Подпрограмма "Развитие муниципальной службы в Соликамском городском округе"</t>
  </si>
  <si>
    <t>10 1 01 00000</t>
  </si>
  <si>
    <t>Основное мероприятие "Развитие и совершенствование муниципальной службы в администрации города Соликамска и ее отраслевых (функциональных) органах"</t>
  </si>
  <si>
    <t>10 1 01 01010</t>
  </si>
  <si>
    <t>Мероприятия по развитию управленческих кадров</t>
  </si>
  <si>
    <t>10 9 00 00000</t>
  </si>
  <si>
    <t>Подпрограмма "Обеспечение реализации муниципальной программы "Ресурсное обеспечение деятельности органов местного самоуправления Соликамского городского округа"</t>
  </si>
  <si>
    <t>10 9 01 00000</t>
  </si>
  <si>
    <t>10 9 01 00040</t>
  </si>
  <si>
    <t>10 9 01 00070</t>
  </si>
  <si>
    <t>10 9 01 00150</t>
  </si>
  <si>
    <t>10 9 01 01020</t>
  </si>
  <si>
    <t>10 9 01 20020</t>
  </si>
  <si>
    <t>10 9 01 20030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</si>
  <si>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</si>
  <si>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</si>
  <si>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10 9 02 00000</t>
  </si>
  <si>
    <t>Основное мероприятие "Обеспечение сбалансированности и устойчивости бюджета Соликамского городского округа. Повышение качества управления муниципальными финансами"</t>
  </si>
  <si>
    <t>10 9 02 00040</t>
  </si>
  <si>
    <t>11 0 00 00000</t>
  </si>
  <si>
    <t>Муниципальная программа "Развитие информационного общества на территории Соликамского городского округа"</t>
  </si>
  <si>
    <t>11 1 00 00000</t>
  </si>
  <si>
    <t>Подпрограмма "Совершенствование системы предоставления муниципальных услуг и выполнения муниципальных функций"</t>
  </si>
  <si>
    <t>11 1 01 00000</t>
  </si>
  <si>
    <t>Основное мероприятие "Снижение административных барьеров и повышение доступности муниципальных услуг"</t>
  </si>
  <si>
    <t>11 1 01 01100</t>
  </si>
  <si>
    <t>11 2 00 00000</t>
  </si>
  <si>
    <t>Подпрограмма "Информационное общество"</t>
  </si>
  <si>
    <t>11 2 01 00000</t>
  </si>
  <si>
    <t>11 2 01 01110</t>
  </si>
  <si>
    <t>Сопровождение, поддержка и развитие ИТ-инфраструктуры</t>
  </si>
  <si>
    <t>11 9 00 00000</t>
  </si>
  <si>
    <t>Подпрограмма "Обеспечение реализации муниципальной программы "Развитие информационного общества на территории Соликамского городского округа"</t>
  </si>
  <si>
    <t>11 9 01 00000</t>
  </si>
  <si>
    <t>11 9 01 00150</t>
  </si>
  <si>
    <t>11 9 01 02080</t>
  </si>
  <si>
    <t>91 0 00 00000</t>
  </si>
  <si>
    <t>Обеспечение деятельности органов местного самоуправления</t>
  </si>
  <si>
    <t>91 0 00 00010</t>
  </si>
  <si>
    <t>91 0 00 00020</t>
  </si>
  <si>
    <t>Председатель Соликамской городской Думы</t>
  </si>
  <si>
    <t>91 0 00 00030</t>
  </si>
  <si>
    <t>Председатель Контрольно-счетной палаты Соликамского городского округа</t>
  </si>
  <si>
    <t>91 0 00 00050</t>
  </si>
  <si>
    <t>Депутаты Соликамской городской Думы, работающие на постоянной основе</t>
  </si>
  <si>
    <t>91 0 00 00060</t>
  </si>
  <si>
    <t>91 0 00 20010</t>
  </si>
  <si>
    <t>Компенсации депутатам за время осуществления полномочий</t>
  </si>
  <si>
    <t>91 0 00 00150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</si>
  <si>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</si>
  <si>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</si>
  <si>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</si>
  <si>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92 0 00 00090</t>
  </si>
  <si>
    <t>Резервный фонд администрации города</t>
  </si>
  <si>
    <t>92 0 00 00990</t>
  </si>
  <si>
    <t>Условные расходы бюджета</t>
  </si>
  <si>
    <t>10 9 01 2К080</t>
  </si>
  <si>
    <t>91 0 00 00040</t>
  </si>
  <si>
    <t>ИТОГО РАСХОДОВ: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</si>
  <si>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</si>
  <si>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Основное мероприятие "Развитие информационного общества, в том числе: "Электронного правительства""</t>
  </si>
  <si>
    <t>Осуществление полномочий по созданию и организации деятельности административных комиссий</t>
  </si>
  <si>
    <t>02 1 01 S8350</t>
  </si>
  <si>
    <t/>
  </si>
  <si>
    <t>03 1 04 00000</t>
  </si>
  <si>
    <t>03 1 04 03360</t>
  </si>
  <si>
    <t>06 1 01 09410</t>
  </si>
  <si>
    <t>08 4 00 00000</t>
  </si>
  <si>
    <t>Подпрограмма "Укрепление гражданского единства и межнационального согласия в Соликамском городском округе"</t>
  </si>
  <si>
    <t>08 4 01 00000</t>
  </si>
  <si>
    <t>08 4 01 S1310</t>
  </si>
  <si>
    <t>Софинансирование проектов инициативного бюджетирования (долевое участие местного бюджета)</t>
  </si>
  <si>
    <t>Поддержка инновационных образовательных учреждений</t>
  </si>
  <si>
    <t>01 9 02 2Н020</t>
  </si>
  <si>
    <t>Публичный показ музейных предметов, музейных коллекций</t>
  </si>
  <si>
    <t>Библиотечное, библиографическое и информационное обслуживание пользователей библиотеки</t>
  </si>
  <si>
    <t>Оказание туристско-информационных услуг</t>
  </si>
  <si>
    <t>Подпрограмма "Поддержка ветеранов войны, труда, Вооруженных сил и правоохранительных органов в Соликамском городском округе"</t>
  </si>
  <si>
    <t>06 1 02 09420</t>
  </si>
  <si>
    <t>к решению Соликамской</t>
  </si>
  <si>
    <t>городской Думы</t>
  </si>
  <si>
    <t xml:space="preserve"> итого по муниципальным программам </t>
  </si>
  <si>
    <t xml:space="preserve">итого по непрограммным направлениям деятельности  </t>
  </si>
  <si>
    <t>1</t>
  </si>
  <si>
    <t>2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</si>
  <si>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</si>
  <si>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Выплата материального стимулирования народным дружинникам за участие в охране общественного порядка</t>
  </si>
  <si>
    <t>05 1 02 05370</t>
  </si>
  <si>
    <t xml:space="preserve"> тыс.руб.</t>
  </si>
  <si>
    <t>код группы, подгруппы, статьи и вида источников</t>
  </si>
  <si>
    <t xml:space="preserve">наименование  </t>
  </si>
  <si>
    <t>всего</t>
  </si>
  <si>
    <t>01 05 02 01 04 0000 610</t>
  </si>
  <si>
    <t>Уменьшение  прочих остатков денежных средств бюджетов городских округов</t>
  </si>
  <si>
    <t>итого источников внутреннего финансирования дефицита бюджета</t>
  </si>
  <si>
    <t xml:space="preserve"> 01 06 01 00 04 0000 630</t>
  </si>
  <si>
    <t>Средства от продажи акций и иных форм участия в капитале, находящихся в собственности городских округов</t>
  </si>
  <si>
    <t>доходы</t>
  </si>
  <si>
    <t>расходы</t>
  </si>
  <si>
    <t>Дефицит</t>
  </si>
  <si>
    <t>03 4 01 06150</t>
  </si>
  <si>
    <t>Установка границ охранных зон водных объектов</t>
  </si>
  <si>
    <t>Приложение 2</t>
  </si>
  <si>
    <t>01 1 01 07350</t>
  </si>
  <si>
    <t>Приведение в нормативное состояние  муниципальных дошкольных учреждений  (кроме долевого участия в ПРП)</t>
  </si>
  <si>
    <t>06 1 02 20070</t>
  </si>
  <si>
    <t>04 2 02 L5110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</si>
  <si>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</si>
  <si>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03 1 04 03350</t>
  </si>
  <si>
    <t>№ п/п</t>
  </si>
  <si>
    <t xml:space="preserve">Наименование </t>
  </si>
  <si>
    <t>1.1. Межбюджетные трансферты, получаемые в бюджет Соликамского городского округа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</si>
  <si>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</si>
  <si>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Итого</t>
  </si>
  <si>
    <t>Приложение 3</t>
  </si>
  <si>
    <t>Ведомственная классификация</t>
  </si>
  <si>
    <t>Бюджетная классификация</t>
  </si>
  <si>
    <t>раздел, подраздел</t>
  </si>
  <si>
    <t>620</t>
  </si>
  <si>
    <t>Муниципальное казенное учреждение "Контрольно-счетная палата Соликамского городского округа"</t>
  </si>
  <si>
    <t>0100</t>
  </si>
  <si>
    <t>Общегосударственные вопросы</t>
  </si>
  <si>
    <t>0106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</si>
  <si>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</si>
  <si>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</si>
  <si>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</si>
  <si>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</si>
  <si>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</si>
  <si>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</si>
  <si>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</si>
  <si>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</si>
  <si>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</si>
  <si>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Депутаты Соликамской городской Думы, работающие на непостоянной основе</t>
  </si>
  <si>
    <t>622</t>
  </si>
  <si>
    <t>Орган местного самоуправления Соликамского городского округа администрация города Соликамска</t>
  </si>
  <si>
    <t>0102</t>
  </si>
  <si>
    <t>Функционирование высшего должностного лица субъекта Российской Федерации 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</si>
  <si>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</si>
  <si>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</si>
  <si>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"Ресурсное обеспечение деятельности органов местного самоуправления Соликамского городского округа "</t>
  </si>
  <si>
    <t>0111</t>
  </si>
  <si>
    <t>Резервные фонды</t>
  </si>
  <si>
    <t>Развитие общественных инициатив; поддержка социально ориентированных некоммерческих организаций</t>
  </si>
  <si>
    <t>Предоставление услуг и мероприятия по хранению, комплектованию, использованию архивных документов</t>
  </si>
  <si>
    <t>Выплаты Почетным гражданам и поощрений к Почетной грамоте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</si>
  <si>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</si>
  <si>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</si>
  <si>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</si>
  <si>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</si>
  <si>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"Общественная безопасность на территории Соликамского городского округа"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</si>
  <si>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</si>
  <si>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</si>
  <si>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</si>
  <si>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</si>
  <si>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</si>
  <si>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</si>
  <si>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</si>
  <si>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Водное хозяйство</t>
  </si>
  <si>
    <t>0407</t>
  </si>
  <si>
    <t>Лесное хозяйство</t>
  </si>
  <si>
    <t>0409</t>
  </si>
  <si>
    <t>Дорожное хозяйство (дорожные фонды)</t>
  </si>
  <si>
    <t>Содержание автомобильных дорог и элементов благоустройства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</si>
  <si>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</si>
  <si>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</si>
  <si>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</si>
  <si>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</si>
  <si>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</si>
  <si>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</si>
  <si>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</si>
  <si>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</si>
  <si>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</si>
  <si>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</si>
  <si>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Организация содержания мест захоронений</t>
  </si>
  <si>
    <t>Освещение улиц</t>
  </si>
  <si>
    <t>Подпрограмма "Обеспечение условий для занятий физической культурой и спортом"</t>
  </si>
  <si>
    <t>0505</t>
  </si>
  <si>
    <t>Другие вопросы в области жилищно-коммунального хозяйства</t>
  </si>
  <si>
    <t>Предоставление услуг (функций) по обеспечению деятельности в сфере благоустройства и дорожного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</si>
  <si>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</si>
  <si>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</si>
  <si>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</si>
  <si>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</si>
  <si>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</si>
  <si>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</si>
  <si>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0702</t>
  </si>
  <si>
    <t xml:space="preserve">Общее образование </t>
  </si>
  <si>
    <t>Приведение в нормативное состояние муниципальных общеобразовательных учреждений (кроме долевого участия в ПРП)</t>
  </si>
  <si>
    <t>0703</t>
  </si>
  <si>
    <t>Дополнительное образование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</si>
  <si>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</si>
  <si>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</si>
  <si>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</si>
  <si>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</si>
  <si>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</si>
  <si>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</si>
  <si>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Муниципальная программа "Развитие сферы культуры, туризма и молодежной политики Соликамского городского округа"</t>
  </si>
  <si>
    <t>0804</t>
  </si>
  <si>
    <t xml:space="preserve">Другие вопросы в области культуры, кинематографии </t>
  </si>
  <si>
    <t>02 1 01 00150</t>
  </si>
  <si>
    <t>1000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</si>
  <si>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</si>
  <si>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</si>
  <si>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</si>
  <si>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</si>
  <si>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</si>
  <si>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</si>
  <si>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Обеспечение мероприятий по оказанию адресной помощи населению</t>
  </si>
  <si>
    <t>Оказание адресной материальной помощи малообеспеченным семьям с детьми, гражданам, попавшим в трудную или экстремальную жизненную ситуацию</t>
  </si>
  <si>
    <t>1100</t>
  </si>
  <si>
    <t>Физическая культура и спорт</t>
  </si>
  <si>
    <t>1102</t>
  </si>
  <si>
    <t>Массовый спорт</t>
  </si>
  <si>
    <t xml:space="preserve">06 1 00 00000 </t>
  </si>
  <si>
    <t>623</t>
  </si>
  <si>
    <t>Комитет по архитектуре и градостроительству администрации г.Соликамска</t>
  </si>
  <si>
    <t>624</t>
  </si>
  <si>
    <t>Управление имущественных отношений администрации г.Соликамска</t>
  </si>
  <si>
    <t>04 9 01 0000</t>
  </si>
  <si>
    <t>Управление земельными ресурсами</t>
  </si>
  <si>
    <t>629</t>
  </si>
  <si>
    <t>Управление образования администрации города Соликамска</t>
  </si>
  <si>
    <t>0701</t>
  </si>
  <si>
    <t>Дошкольное образование</t>
  </si>
  <si>
    <t>01 1 01 07220</t>
  </si>
  <si>
    <t>Развитие технического творчества детей и молодежи</t>
  </si>
  <si>
    <t>Подпрограмма "Обеспечение реализации муниципальной программы "Развитие системы образования Соликамского городского округа"</t>
  </si>
  <si>
    <t>Предоставление услуг присмотра и ухода в муниципальных дошкольных учреждениях</t>
  </si>
  <si>
    <t>Содействие трудоустройству несовершеннолетних</t>
  </si>
  <si>
    <t>0707</t>
  </si>
  <si>
    <t>Молодежная политика и оздоровление детей</t>
  </si>
  <si>
    <t>1003</t>
  </si>
  <si>
    <t>631</t>
  </si>
  <si>
    <t>Управление культуры администрации города Соликамска</t>
  </si>
  <si>
    <t>Подпрограмма "Развитие сферы туризма в Соликамском городском округе"</t>
  </si>
  <si>
    <t>02 4 00 00000</t>
  </si>
  <si>
    <t>Мероприятия в сфере молодежной политики</t>
  </si>
  <si>
    <t>Организация досуга населения</t>
  </si>
  <si>
    <t>Подпрограмма "Обеспечение жильем молодых семей в Соликамском городском округе"</t>
  </si>
  <si>
    <t>633</t>
  </si>
  <si>
    <t>Комитет по физической культуре и спорту администрации города Соликамска</t>
  </si>
  <si>
    <t>Мероприятия по физической культуре и спорту</t>
  </si>
  <si>
    <t xml:space="preserve">Реализация мероприятий Всероссийского комплекса "ГТО"  </t>
  </si>
  <si>
    <t xml:space="preserve">Предоставление услуг в сфере физической культуры и спорта </t>
  </si>
  <si>
    <t>Другие вопросы в области физической культуры и спорта</t>
  </si>
  <si>
    <t>670</t>
  </si>
  <si>
    <t>Финансовое управление администрации города Соликамска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</si>
  <si>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</si>
  <si>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 </t>
  </si>
  <si>
    <t>Приложение 5</t>
  </si>
  <si>
    <t>10 9 01 2С050</t>
  </si>
  <si>
    <t>09 2 02 2С070</t>
  </si>
  <si>
    <t>09 2 02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</si>
  <si>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</si>
  <si>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09 2 02 2С090</t>
  </si>
  <si>
    <t>01 9 02 2С140</t>
  </si>
  <si>
    <t>10 9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</si>
  <si>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</si>
  <si>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10 9 01 2П040</t>
  </si>
  <si>
    <t>10 9 01 2П060</t>
  </si>
  <si>
    <t>10 9 02 2Ц320</t>
  </si>
  <si>
    <t>0900</t>
  </si>
  <si>
    <t>0907</t>
  </si>
  <si>
    <t>Здравоохранение</t>
  </si>
  <si>
    <t>Санитарно-эпидемиологическое благополучие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</si>
  <si>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</si>
  <si>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9 01 2Т060</t>
  </si>
  <si>
    <t>Единая субвенция на выполнение отдельных государственных полномочий в сфере образования</t>
  </si>
  <si>
    <t>0705</t>
  </si>
  <si>
    <t>МБТ</t>
  </si>
  <si>
    <t>М.Б.</t>
  </si>
  <si>
    <t>Мероприятия по улучшению санитарного состояния территории города</t>
  </si>
  <si>
    <t>Основное мероприятие "Ремонт и капитальный ремонт автомобильных  дорог, транзитных объектов (транзитных мостов) и систем водоотвода"</t>
  </si>
  <si>
    <t>05 3 02 SТ040</t>
  </si>
  <si>
    <t>Совершенствование системы АПС в образовательных учреждениях</t>
  </si>
  <si>
    <t>Основное мероприятие "Развитие потребности в занятиях физической культурой и массовым спортом"</t>
  </si>
  <si>
    <t>Содержание объектов казны</t>
  </si>
  <si>
    <t>Приложение 8</t>
  </si>
  <si>
    <t>Дотации на выравнивание бюджетной обеспеченности поселений из регионального фонда финансовой поддержки поселений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</si>
  <si>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</si>
  <si>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</si>
  <si>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</si>
  <si>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</si>
  <si>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2020 год</t>
  </si>
  <si>
    <t>Приложение 13</t>
  </si>
  <si>
    <t xml:space="preserve">к решению Соликамской </t>
  </si>
  <si>
    <t>перечень внутренних заимствований</t>
  </si>
  <si>
    <t xml:space="preserve">сумма </t>
  </si>
  <si>
    <t>1.</t>
  </si>
  <si>
    <t>Бюджетные кредиты, привлеченные в бюджет Соликамского городского округа из  бюджета Пермского края,  в валюте Российской Федерации</t>
  </si>
  <si>
    <t>привлечение средств в финансовом году</t>
  </si>
  <si>
    <t>погашение основной суммы задолженности в финансовом  году</t>
  </si>
  <si>
    <t xml:space="preserve">2. </t>
  </si>
  <si>
    <t>Кредиты кредитных организаций, привлеченные в бюджет Соликамского городского округа,  в валюте Российской Федерации</t>
  </si>
  <si>
    <t>задолженность на 01.01.2019</t>
  </si>
  <si>
    <t>Приложение 14</t>
  </si>
  <si>
    <t xml:space="preserve">задолженность на начало финансового года </t>
  </si>
  <si>
    <t>задолженность на 01.01.2020</t>
  </si>
  <si>
    <t>Приложение 15</t>
  </si>
  <si>
    <t xml:space="preserve">муниципальные гарантии   Соликамского городского округа </t>
  </si>
  <si>
    <t>Объем муниципального долга Соликамского городского округа по предоставленным муниципальным гарантиям:</t>
  </si>
  <si>
    <t>1.1.</t>
  </si>
  <si>
    <t>Остаток задолженности по предоставленным муниципальным гарантиям Соликамского городского округа  в прошлые годы</t>
  </si>
  <si>
    <t>1.2.</t>
  </si>
  <si>
    <t xml:space="preserve">Предоставление муниципальных гарантий Соликамского городского округа в очередном финансовом году </t>
  </si>
  <si>
    <t>1.3.</t>
  </si>
  <si>
    <t xml:space="preserve">Возникновение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</si>
  <si>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1.4.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</si>
  <si>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Соликамского городского округа </t>
  </si>
  <si>
    <t>1.5.</t>
  </si>
  <si>
    <t>Объем муниципального долга Соликамского городского округа  по предоставленным муниципальным гарантиям  на 01 января года, следующего за очередным финансовым годом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</si>
  <si>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</si>
  <si>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</si>
  <si>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</si>
  <si>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</si>
  <si>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Приложение 16</t>
  </si>
  <si>
    <t>сумма</t>
  </si>
  <si>
    <t xml:space="preserve">Молодежная политика </t>
  </si>
  <si>
    <t>Основное мероприятие "Профилактика терроризма"</t>
  </si>
  <si>
    <t>Основное мероприятие "Создание эффективной системы пожарной безопасности "</t>
  </si>
  <si>
    <t>Профессиональная подготовка, переподготовка и повышение квалификации</t>
  </si>
  <si>
    <t>Обеспечение качества предоставления услуг и выполнения функций</t>
  </si>
  <si>
    <t xml:space="preserve">Популяризация внутреннего и въездного туризма, формирование положительного туристского имиджа  </t>
  </si>
  <si>
    <t>02 2 01 08500</t>
  </si>
  <si>
    <t xml:space="preserve">Развитие вариативных форм дошкольного образования </t>
  </si>
  <si>
    <t xml:space="preserve">Оборудование систем оповещения и управления эвакуацией мест массового пребывания людей </t>
  </si>
  <si>
    <t>Основное мероприятие "Повышение качества организационно-методических и социально-педагогических условий для развития муниципальной системы образования"</t>
  </si>
  <si>
    <t>03 1 06 00000</t>
  </si>
  <si>
    <t>03 1 06 03380</t>
  </si>
  <si>
    <t>Приложение 1</t>
  </si>
  <si>
    <t>тыс. руб.</t>
  </si>
  <si>
    <t xml:space="preserve"> Коды поступлений в бюджет</t>
  </si>
  <si>
    <t xml:space="preserve"> Наименование групп, подгрупп, статей, подстатей и элементов классификации доходов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</si>
  <si>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</si>
  <si>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</si>
  <si>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</si>
  <si>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</si>
  <si>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</si>
  <si>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</si>
  <si>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</si>
  <si>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</si>
  <si>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</si>
  <si>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</si>
  <si>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</si>
  <si>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</si>
  <si>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</si>
  <si>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</si>
  <si>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выдачу разрешения на установку  рекламной конструкции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</si>
  <si>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 в бюджеты городских округов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</si>
  <si>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</si>
  <si>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</si>
  <si>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</si>
  <si>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 и 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</si>
  <si>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</si>
  <si>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</si>
  <si>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</si>
  <si>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</si>
  <si>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</si>
  <si>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</si>
  <si>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</si>
  <si>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</si>
  <si>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</si>
  <si>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  исключением    движимого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</si>
  <si>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</si>
  <si>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</si>
  <si>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</si>
  <si>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</si>
  <si>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</si>
  <si>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 xml:space="preserve">Дотации бюджетам  бюджетной системы  Российской Федерации </t>
  </si>
  <si>
    <t>Субсидии бюджетам 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</si>
  <si>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</si>
  <si>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>ИТОГО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</si>
  <si>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</si>
  <si>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 бюджетных и 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</si>
  <si>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</si>
  <si>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  исключением  движимого  имущества    бюджетных    и    автономных   учреждений,   а   также   имущества   государственных   и   муниципальных    унитарных  предприятий, в том числе казенных)</t>
  </si>
  <si>
    <t xml:space="preserve">Дотации бюджетам  бюджетной системы Российской Федерации </t>
  </si>
  <si>
    <t xml:space="preserve">Субвенции бюджетам  бюджетной системы  Российской Федерации </t>
  </si>
  <si>
    <t>Наименование дохода</t>
  </si>
  <si>
    <t>Норматив, в %</t>
  </si>
  <si>
    <t>В части 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</si>
  <si>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</si>
  <si>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Сборы за выдачу органами местного самоуправления городских округов лицензий на розничную продажу алкогольной продукции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</si>
  <si>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</si>
  <si>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</si>
  <si>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Лицензионный сбор за право торговли спиртными напитками,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</si>
  <si>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</si>
  <si>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В части доходов от использования имущества, находящегося в государственной и муниципальной собственности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</si>
  <si>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</si>
  <si>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</si>
  <si>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</si>
  <si>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</si>
  <si>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</si>
  <si>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</si>
  <si>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</si>
  <si>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В части административных платежей и сборов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</si>
  <si>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</si>
  <si>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В части доходов от штрафов, санкций, возмещения ущерба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</si>
  <si>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</si>
  <si>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</si>
  <si>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</si>
  <si>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 части прочих неналоговых доходов</t>
  </si>
  <si>
    <t>Невыясненные поступления, зачисляемые в бюджеты городских округов</t>
  </si>
  <si>
    <t>Средства самообложения граждан, зачисляемые в бюджеты городских округов</t>
  </si>
  <si>
    <t>05 1 03 00000</t>
  </si>
  <si>
    <t xml:space="preserve">Основное мероприятие "Повышение уровня благоустройства нуждающихся в благоустройстве территорий общего пользования Соликамского городского округа, а также дворовых территорий многоквартирных домов"  </t>
  </si>
  <si>
    <t>Реализация муниципальной адресной программы Соликамского городского округа "Формирование современной городской среды на 2018-2020 годы" (долевое участие местного бюджета)</t>
  </si>
  <si>
    <t>Перечень  главных  администраторов  доходов бюджета Соликамского городского округа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</si>
  <si>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</si>
  <si>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</si>
  <si>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</si>
  <si>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1 13 02994 04 0000 130</t>
  </si>
  <si>
    <t>1 16 23041 04 0000 140</t>
  </si>
  <si>
    <t>Доходы от возмещения ущерба  при возникновении 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</si>
  <si>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</si>
  <si>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 при возникновении  иных страховых случаев, когда выгодоприобретателями 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</si>
  <si>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</si>
  <si>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</si>
  <si>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1 16 33040 04 0000 140 </t>
  </si>
  <si>
    <t>Денежные взыскания (штрафы) за нарушение  законодательства Российской Федерации о контрактной  системе в сфере закупок товаров, работ, услуг для обеспечения государственных и муниципальных  нужд для нужд городских округов</t>
  </si>
  <si>
    <t>1 17 01040 04 0000 180</t>
  </si>
  <si>
    <t xml:space="preserve">Невыясненные поступления, зачисляемые в бюджеты городских округов </t>
  </si>
  <si>
    <t>1 17 05040 04 0000 180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</si>
  <si>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</si>
  <si>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</si>
  <si>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1 08 07173 01 4000 110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</si>
  <si>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</si>
  <si>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 и автономных учреждений, а также имущества муниципальных унитарных предприятий, в том числе казенных)</t>
  </si>
  <si>
    <t>1 12 04042 04 0000 120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</si>
  <si>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</si>
  <si>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1 13 01994 04 0000 130</t>
  </si>
  <si>
    <t>1 13 02994 04 1000 130</t>
  </si>
  <si>
    <t xml:space="preserve">Прочие доходы от компенсации затрат  бюджетов городских округов 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</si>
  <si>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</si>
  <si>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</si>
  <si>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1 16 90040 04 1000 140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</si>
  <si>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</si>
  <si>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1 16 90040 04 2000 140</t>
  </si>
  <si>
    <t>Субсидии бюджетам городских округов на софинансирование капитальных  вложений в объекты  муниципальной собственности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</si>
  <si>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</si>
  <si>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Прочие субсидии бюджетам городских округов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</si>
  <si>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</si>
  <si>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</si>
  <si>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</si>
  <si>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</si>
  <si>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</si>
  <si>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</si>
  <si>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</si>
  <si>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бюджетов городских округов от  возврата бюджетными учреждениями остатков субсидий  прошлых лет</t>
  </si>
  <si>
    <t>Доходы бюджетов городских округов от  возврата автономными учреждениями остатков субсидий  прошлых лет</t>
  </si>
  <si>
    <t xml:space="preserve">Доходы бюджетов городских округов от возврата иными организациями остатков субсидий  прошлых лет 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</si>
  <si>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</si>
  <si>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 xml:space="preserve"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 </t>
  </si>
  <si>
    <t>Возврат остатков субвенций  на осуществление полномочий по обеспечению жильем отдельных категорий граждан, установленных федеральными  законами от 12 января 1995 года № 5-ФЗ "О ветеранах" и от 24 ноября 1995 года № 181-ФЗ "О социальной защите инвалидов в Российской Федерации" 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</si>
  <si>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</si>
  <si>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Комитет по архитектуре и градостроительству администрации г. Соликамска</t>
  </si>
  <si>
    <t>Управление имущественных отношений администрации г. Соликамска</t>
  </si>
  <si>
    <t>1 08 07150 01 1000 110</t>
  </si>
  <si>
    <t>Государственная пошлина за выдачу разрешения на установку рекламной конструкции</t>
  </si>
  <si>
    <t>1 08 07150 01 4000 110</t>
  </si>
  <si>
    <t>1 11 05012 04 0000 120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</si>
  <si>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</si>
  <si>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</si>
  <si>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</si>
  <si>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</si>
  <si>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</si>
  <si>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1 11 07014 04 0000 120</t>
  </si>
  <si>
    <t>1 12 04041 04 0000 120</t>
  </si>
  <si>
    <t xml:space="preserve">Плата за использование лесов, расположенных на землях иных категорий, находящихся в собственности городских округов, в части  платы по договору купли-продажи лесных насаждений 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</si>
  <si>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</si>
  <si>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</si>
  <si>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</si>
  <si>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</si>
  <si>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</si>
  <si>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</si>
  <si>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</si>
  <si>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</si>
  <si>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</si>
  <si>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</si>
  <si>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</si>
  <si>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</si>
  <si>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</si>
  <si>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</si>
  <si>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Единая субвенция бюджетам городских округов</t>
  </si>
  <si>
    <t>Возврат остатков субсидий на мероприятия государственной программы Российской Федерации "Доступная среда" на 2011 -2020 годы из бюджетов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</si>
  <si>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2011 -2020 годы</t>
  </si>
  <si>
    <t>Субсидия бюджетам городских округов на поддержку отрасли культуры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</si>
  <si>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</si>
  <si>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</si>
  <si>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поддержку отрасли культуры из бюджетов городских округов</t>
  </si>
  <si>
    <t xml:space="preserve">Финансовое управление администрации города Соликамска                                                                                                        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</si>
  <si>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</si>
  <si>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</si>
  <si>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Предоставление нерезидентами грантов для получателей средств бюджетов городских округов</t>
  </si>
  <si>
    <t>Поступления от денежных пожертвований, предоставляемых нерезидентами получателям средств бюджетов городских округов</t>
  </si>
  <si>
    <t>Прочие безвозмездные поступления от нерезидентов в бюджеты городских округов</t>
  </si>
  <si>
    <t xml:space="preserve">Дотации бюджетам городских округов на выравнивание бюджетной обеспеченности </t>
  </si>
  <si>
    <t>Прочие дотации бюджетам городских округов</t>
  </si>
  <si>
    <t>Прочие безвозмездные поступления в бюджеты городских округов от федерального бюджета</t>
  </si>
  <si>
    <t>Прочие безвозмездные поступления в бюджеты городских округов от бюджетов субъектов Российской Федерации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</si>
  <si>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</si>
  <si>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Глава города Соликамска - глава администрации города Соликамска  </t>
  </si>
  <si>
    <t>05 1 03 L5550</t>
  </si>
  <si>
    <t>Приложение 4</t>
  </si>
  <si>
    <t>Приложение 6</t>
  </si>
  <si>
    <t>Приложение 7</t>
  </si>
  <si>
    <t>Муниципальная программа "Ресурсное обеспечение деятельности органов местного самоуправления Соликамского городского округа"</t>
  </si>
  <si>
    <t xml:space="preserve">Обеспечение населения спортивными сооружениями, исходя из нормативной потребности </t>
  </si>
  <si>
    <t xml:space="preserve">                                                                                             Приложение 12</t>
  </si>
  <si>
    <t xml:space="preserve">                                                                                             к решению Соликамской</t>
  </si>
  <si>
    <t xml:space="preserve">                                                                                             городской Думы</t>
  </si>
  <si>
    <t xml:space="preserve">Перечень  главных администраторов  источников финансирования </t>
  </si>
  <si>
    <t xml:space="preserve"> дефицита бюджета Соликамского городского округа</t>
  </si>
  <si>
    <t>Код администратора</t>
  </si>
  <si>
    <t>Код классификации источников внутреннего финансирования дефицита</t>
  </si>
  <si>
    <t>Наименование главных администраторов источников внутреннего финансирования дефицита бюджета</t>
  </si>
  <si>
    <t>01 06 01 00 04 0000 630</t>
  </si>
  <si>
    <t>01 05 02 01 04 0000 510</t>
  </si>
  <si>
    <t>Увеличение прочих остатков денежных средств бюджетов городских округов</t>
  </si>
  <si>
    <t>Основное мероприятие "Развитие взаимодействия органов местного самоуправления с гражданским обществом"</t>
  </si>
  <si>
    <t>Основное мероприятие "Создание условий и новых форм для качественных изменений материально-технической составляющей муниципальной системы образования"</t>
  </si>
  <si>
    <t xml:space="preserve">"Строительство крытого ледового катка с искусственным покрытием" в г.Соликамске Пермского края </t>
  </si>
  <si>
    <t>Программа муниципальных внутренних заимствований Соликамского городского округа  на 2019 год</t>
  </si>
  <si>
    <t>Программа муниципальных внутренних заимствований Соликамского городского округа                  на 2020 - 2021 годы</t>
  </si>
  <si>
    <t>2021 год</t>
  </si>
  <si>
    <t xml:space="preserve">задолженность на 01.01.2021 </t>
  </si>
  <si>
    <t>задолженность на 01.01.2022</t>
  </si>
  <si>
    <t>Программа муниципальных гарантий Соликамского городского округа  на 2019 год</t>
  </si>
  <si>
    <t>Программа муниципальных гарантий Соликамского городского округа на 2020 - 2021 годы</t>
  </si>
  <si>
    <t>Ведомственная структура расходов на 2019 год</t>
  </si>
  <si>
    <t>Устройство ограждений</t>
  </si>
  <si>
    <t>01 1 01 SР040</t>
  </si>
  <si>
    <t>01 9 01 SН040</t>
  </si>
  <si>
    <t>09 1 01 L4970</t>
  </si>
  <si>
    <t>Расходы на непредвиденные мероприятия, связанные с ликвидацией органов местного самоуправления Соликамского муниципального района и преобразованием муниципальных учреждений</t>
  </si>
  <si>
    <t>03 1 01 SП020</t>
  </si>
  <si>
    <t>0405</t>
  </si>
  <si>
    <t>Сельское хозяйство и рыболовство</t>
  </si>
  <si>
    <t>Подпрограмма "Поддержка сельского хозяйства в Соликамском городском округе"</t>
  </si>
  <si>
    <t>0408</t>
  </si>
  <si>
    <t>Транспорт</t>
  </si>
  <si>
    <t>Основное мероприятие "Обеспечение выполнения функций по соответствующему направлению деятельности"</t>
  </si>
  <si>
    <t>05 9 02 00000</t>
  </si>
  <si>
    <t>05 9 02 05510</t>
  </si>
  <si>
    <t>Основное мероприятие "Обеспечение выполнения функций органа местного самоуправления по соответствующему направлению деятельности"</t>
  </si>
  <si>
    <t>Качественное планирование и экономический анализ</t>
  </si>
  <si>
    <t>04 9 02 00000</t>
  </si>
  <si>
    <t>04 9 02 01140</t>
  </si>
  <si>
    <t>05 4 02 SЖ160</t>
  </si>
  <si>
    <r>
      <t xml:space="preserve">Обеспечение мероприятий по переселению граждан из аварийного жилищного фонда </t>
    </r>
    <r>
      <rPr>
        <sz val="14"/>
        <color indexed="60"/>
        <rFont val="Times New Roman"/>
        <family val="1"/>
      </rPr>
      <t>(долевое участие местного бюджета)</t>
    </r>
  </si>
  <si>
    <t>Распределительный газопровод для газификации жилых домов в д.Села</t>
  </si>
  <si>
    <t>01 1 01 07390</t>
  </si>
  <si>
    <t>Приведение в нормативное состояние территорий учреждений общего и дополнительного образования</t>
  </si>
  <si>
    <t>05 1 03 05310</t>
  </si>
  <si>
    <t>Реализация муниципальной адресной программы Соликамского городского округа "Формирование современной городской среды на 2018-2022 годы" (кроме долевого участия)</t>
  </si>
  <si>
    <t xml:space="preserve">06 1 01 SФ130 </t>
  </si>
  <si>
    <t>в том числе:</t>
  </si>
  <si>
    <t>Устройство открытой спортивной площадки по адресу: п.Тюлькино</t>
  </si>
  <si>
    <t>Муниципальная программа "Развитие  комплексной безопасности на территории Соликамского городского округа, развитие АПК "Безопасный город""</t>
  </si>
  <si>
    <t>0107</t>
  </si>
  <si>
    <t>Обеспечение проведения выборов и референдумов</t>
  </si>
  <si>
    <t>92 0 00 00960</t>
  </si>
  <si>
    <t>Проведение выборов депутатов Соликамской городской Думы</t>
  </si>
  <si>
    <t>92 0 00 SР040</t>
  </si>
  <si>
    <t>05 1 03 SЖ100</t>
  </si>
  <si>
    <t>Ремонт объекта общественной инфраструктуры  МАОУ "СОШ № 12"</t>
  </si>
  <si>
    <t>02 1 01 SР040</t>
  </si>
  <si>
    <t xml:space="preserve">06 1 01 SР040 </t>
  </si>
  <si>
    <t>02 9 01 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</si>
  <si>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</si>
  <si>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10 9 01 2У110</t>
  </si>
  <si>
    <t>Администрирование отдельных государственных полномочий по поддержке сельскохозяйственного производства</t>
  </si>
  <si>
    <t>09 2 02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</si>
  <si>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</si>
  <si>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</si>
  <si>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01 9 02 SН040</t>
  </si>
  <si>
    <t>09 2 01 SС240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</si>
  <si>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</si>
  <si>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"Развитие общественного самоуправления в Соликамском городском округе"</t>
  </si>
  <si>
    <t>Формирование имиджа и бренда Соликамского городского округа</t>
  </si>
  <si>
    <t>Муниципальная программа "Социальная поддержка граждан в Соликамском городском округе"</t>
  </si>
  <si>
    <t>Муниципальная программа "Физическая культура и спорт Соликамского городского округа"</t>
  </si>
  <si>
    <t>Мероприятия по организации отдыха  детей и их оздоровления</t>
  </si>
  <si>
    <t>Подпрограмма "Обеспечение реализации муниципальной программы "Физическая культура и спорт Соликамского городского округа"</t>
  </si>
  <si>
    <t>Распределение доходов  бюджета по кодам поступлений в бюджет  (группам, подгруппам, статьям, подстатьям и элементам классификации доходов бюджета) на 2019 год</t>
  </si>
  <si>
    <t xml:space="preserve"> 1 00 00000 00 0000 000</t>
  </si>
  <si>
    <t xml:space="preserve"> 1 01 00000 00 0000 000</t>
  </si>
  <si>
    <t xml:space="preserve"> 1 01 02000 01 0000 110</t>
  </si>
  <si>
    <t xml:space="preserve"> 1 03 00000 00 0000 000</t>
  </si>
  <si>
    <t xml:space="preserve"> 1 03 02000 01 0000 110</t>
  </si>
  <si>
    <t xml:space="preserve"> 1 05 00000 00 0000 000</t>
  </si>
  <si>
    <t xml:space="preserve"> 1 05 02000 02 0000 110</t>
  </si>
  <si>
    <t>1 05 03000 01 0000 110</t>
  </si>
  <si>
    <t>Единый сельскохозяйственный налог</t>
  </si>
  <si>
    <t xml:space="preserve"> 1 05 04000 02 0000 110</t>
  </si>
  <si>
    <t xml:space="preserve"> 1 06 00000 00 0000 000</t>
  </si>
  <si>
    <t xml:space="preserve"> 1 06 01000 00 0000 110</t>
  </si>
  <si>
    <t xml:space="preserve"> 1 06 04000 02 0000 110</t>
  </si>
  <si>
    <t xml:space="preserve"> 1 06 06000 00 0000 110</t>
  </si>
  <si>
    <t xml:space="preserve"> 1 08 00000 00 0000 000</t>
  </si>
  <si>
    <t xml:space="preserve"> 1 08 03000 01 0000 110</t>
  </si>
  <si>
    <t xml:space="preserve"> 1 08 07150 01 0000 110</t>
  </si>
  <si>
    <t xml:space="preserve"> 1 08 07173 01 0000 110</t>
  </si>
  <si>
    <t xml:space="preserve"> 1 11 00000 00 0000 000</t>
  </si>
  <si>
    <t xml:space="preserve"> 1 11 05012 04 0000 120</t>
  </si>
  <si>
    <t xml:space="preserve"> 1 11 05024  04 0000 120</t>
  </si>
  <si>
    <t xml:space="preserve"> 1 11 05034 04 0000 120</t>
  </si>
  <si>
    <t xml:space="preserve"> 1 11 07014 04 0000 120</t>
  </si>
  <si>
    <t xml:space="preserve"> 1 11 09044 04 0000 120</t>
  </si>
  <si>
    <t xml:space="preserve"> 1 12 00000 00 0000 000 </t>
  </si>
  <si>
    <t xml:space="preserve"> 1 12 01000 01 0000 120</t>
  </si>
  <si>
    <t xml:space="preserve"> 1 12 04000 00 0000 120</t>
  </si>
  <si>
    <t xml:space="preserve"> 1 13 00000 00 0000 000</t>
  </si>
  <si>
    <t xml:space="preserve"> 1 13 02994 04 0000 130</t>
  </si>
  <si>
    <t xml:space="preserve"> 1 14 00000 00 0000 000</t>
  </si>
  <si>
    <t xml:space="preserve"> 1 14 02000 00 0000 000</t>
  </si>
  <si>
    <t xml:space="preserve"> 1 14 06012 04 0000 430</t>
  </si>
  <si>
    <t xml:space="preserve"> 1 16 00000 00 0000 000</t>
  </si>
  <si>
    <t xml:space="preserve"> 1 17 00000 00 0000 000</t>
  </si>
  <si>
    <t xml:space="preserve"> 2 00 00000 00 0000 000</t>
  </si>
  <si>
    <t>Распределение доходов бюджета по кодам поступлений в бюджет (группам, подгруппам, статьям, подстатьям и элементам  классификации доходов бюджета) на  2020 - 2021 годы</t>
  </si>
  <si>
    <t>1  05 03000 01 0000 110</t>
  </si>
  <si>
    <t>1 06 06000 00 0000 110</t>
  </si>
  <si>
    <t>1 08 07150 01 0000 110</t>
  </si>
  <si>
    <t xml:space="preserve"> 1 13 01994 04 0000 130</t>
  </si>
  <si>
    <t>1 14 02000 00 0000 000</t>
  </si>
  <si>
    <t xml:space="preserve"> 1 17 05040 04 0000 180</t>
  </si>
  <si>
    <t>2 00 00000 00 0000 000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</si>
  <si>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</si>
  <si>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Основное мероприятие "Создание условий для повышения конкурентоспособности туристского рынка  Соликамского городского округа"</t>
  </si>
  <si>
    <t xml:space="preserve">Приведение в нормативное состояние учреждений, подведомственных Управлению культуры </t>
  </si>
  <si>
    <t>Cоздание безбарьерной среды для лиц с ограниченными возможностями здоровья в учреждениях, подведомственных Управлению культуры</t>
  </si>
  <si>
    <t>Обеспечение жильем молодых семей в Соликамском городском округе</t>
  </si>
  <si>
    <t>Предупреждение правонарушений несовершеннолетними</t>
  </si>
  <si>
    <t>Основное мероприятие "Формирование негативного отношения к употреблению наркотических средств и распространению ВИЧ-инфекции"</t>
  </si>
  <si>
    <t>Мероприятия по профилактике потребления психоактивных веществ и противодействию распространения ВИЧ-инфекции</t>
  </si>
  <si>
    <t>ИСТОЧНИКИ ВНУТРЕННЕГО ФИНАНСИРОВАНИЯ  ДЕФИЦИТА БЮДЖЕТА  СОЛИКАМСКОГО ГОРОДСКОГО ОКРУГА на 2019 год</t>
  </si>
  <si>
    <t xml:space="preserve">от   .  .2018 №  </t>
  </si>
  <si>
    <t>Распределение общего объема межбюджетных трансфертов, получаемых в бюджет Соликамского городского округа, на 2019 год</t>
  </si>
  <si>
    <t>1.2. Средства, получаемые на выполнение государственных полномочий субъекта Российской Федерации</t>
  </si>
  <si>
    <t xml:space="preserve">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</si>
  <si>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</si>
  <si>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Выполнение мероприятий по обеспечению первичных мер пожарной безопасности</t>
  </si>
  <si>
    <t>2 02 00000 00 0000 000</t>
  </si>
  <si>
    <t>БЕЗВОЗМЕЗДНЫЕ ПОСТУПЛЕНИЯ ОТ ДРУГИХ БЮДЖЕТОВ БЮДЖЕТНОЙ СИСТЕМЫ РОССИЙСКОЙ ФЕДЕРАЦИИ</t>
  </si>
  <si>
    <t>2 07 00000 00 0000 000</t>
  </si>
  <si>
    <t xml:space="preserve">ПРОЧИЕ БЕЗВОЗМЕЗДНЫЕ ПОСТУПЛЕНИЯ </t>
  </si>
  <si>
    <t>08 1 01 SР070</t>
  </si>
  <si>
    <t>Софинансирование мероприятий по реализации социально-значимых проектов ТОС (долевое участие местного бюджета)</t>
  </si>
  <si>
    <t>Софинансирование мероприятий по реализации социально-значимых проектов ТОС (долевое участие юридических и других лиц)</t>
  </si>
  <si>
    <t>Рх на ОМСУ (местный бюджет)</t>
  </si>
  <si>
    <t>% от налог.+неналог.+дотация</t>
  </si>
  <si>
    <t>% от собств.Рх</t>
  </si>
  <si>
    <t>налог.+неналог.+дотация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</si>
  <si>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КВР 100 (кроме МП по кадрам)</t>
  </si>
  <si>
    <t>Основное мероприятие "Развитие спортивной инфраструктуры и материально-технической базы муниципальных учреждений"</t>
  </si>
  <si>
    <t>Основное мероприятие "Содействие формированию гармоничной межнациональной и межконфессиональной ситуации в Соликамском городском округе"</t>
  </si>
  <si>
    <t>Основное мероприятие "Обеспечения развития отраслей сельскохозяйственного производства"</t>
  </si>
  <si>
    <t>Развитие сельского хозяйства и регулирование рынков сельскохозяйственной продукции</t>
  </si>
  <si>
    <t>Мероприятия по противопожарной защите лесов</t>
  </si>
  <si>
    <t>Основное мероприятие "Создание условий для повышения конкурентоспособности туристского рынка в Соликамском городском округе"</t>
  </si>
  <si>
    <t>Пенсии за выслугу лет лицам, замещавшим муниципальные должности муниципальной службы и лицам, замещавшим муниципальные должности (выборные на постоянной основе)</t>
  </si>
  <si>
    <t>Основное мероприятие "Социальная реабилитация и адаптация инвалидов Соликамского городского округа"</t>
  </si>
  <si>
    <t>05 9 02 05520</t>
  </si>
  <si>
    <t>Организация перевозок пассажиров автомобильным транспортом на территории Соликамского городского округа</t>
  </si>
  <si>
    <t xml:space="preserve">05 0 00 00000 </t>
  </si>
  <si>
    <t>Поддержка технического состояния объектов коммунальной инфраструктуры</t>
  </si>
  <si>
    <t>Основное мероприятие "Улучшение внешнего облика Соликамского городского округа и условий проживания граждан"</t>
  </si>
  <si>
    <t>Создание условий для реализации полномочий органа местного самоуправления в сфере жилищно-коммунального хозяйства</t>
  </si>
  <si>
    <t>01 9 02 07230</t>
  </si>
  <si>
    <t>Обеспечение питанием детей с ограниченными возможностями здоровья, обучающихся в дошкольных и общеобразовательных учреждениях</t>
  </si>
  <si>
    <t>Оборудование мест массового пребывания людей системами освещения</t>
  </si>
  <si>
    <t>Основное мероприятие "Приобретение, обслуживание и установка и совершенствование систем технического контроля на территории Соликамского городского округа"</t>
  </si>
  <si>
    <t>Приобретение и установка турникетов</t>
  </si>
  <si>
    <t xml:space="preserve">Предоставление мер социальной поддержки педагогическим работникам образовательных учреждений </t>
  </si>
  <si>
    <t>03 1 01 05320</t>
  </si>
  <si>
    <t>03 1 01 2У090</t>
  </si>
  <si>
    <t>03 1 01 2У100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</si>
  <si>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</t>
  </si>
  <si>
    <t>04 3 00 00000</t>
  </si>
  <si>
    <t>04 3 01 00000</t>
  </si>
  <si>
    <t>04 3 01 2У030</t>
  </si>
  <si>
    <t xml:space="preserve">                                                                                                                                                                         Приложение 11</t>
  </si>
  <si>
    <t xml:space="preserve">                                                                                                                                                                         к решению Соликамской</t>
  </si>
  <si>
    <t xml:space="preserve">                                                                                                                                                                         городской Думы</t>
  </si>
  <si>
    <t>Субсидии бюджетам городских округов на поддержку обустройства мест массового отдыха населения  (городских парков)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</si>
  <si>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</si>
  <si>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</si>
  <si>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</si>
  <si>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Субсидии бюджетам городских округов на реализацию мероприятий по обеспечению жильем молодых семей</t>
  </si>
  <si>
    <t>01 9 02 2С170</t>
  </si>
  <si>
    <t>10 9 03 00000</t>
  </si>
  <si>
    <t>10 9 03 00080</t>
  </si>
  <si>
    <t>Основное мероприятие "Обеспечение поддержки ветеранов и пенсионеров"</t>
  </si>
  <si>
    <t>Оказание материальной помощи ветеранам</t>
  </si>
  <si>
    <t xml:space="preserve"> 2 02 10000 00 0000 150</t>
  </si>
  <si>
    <t xml:space="preserve"> 2 02 20000 00 0000 150</t>
  </si>
  <si>
    <t xml:space="preserve"> 2 02 30000 00 0000 150</t>
  </si>
  <si>
    <t>2 07 04050 04 0000 150</t>
  </si>
  <si>
    <t>2 02 25555 04 0000 150</t>
  </si>
  <si>
    <t>2 02 25560 04 0000 150</t>
  </si>
  <si>
    <t>2 02 29999 04 0000 150</t>
  </si>
  <si>
    <t>2 02 30024 04 0000 150</t>
  </si>
  <si>
    <t>2 02 35082 04 0000 150</t>
  </si>
  <si>
    <t>2 02 35120 04 0000 150</t>
  </si>
  <si>
    <t>2 02 35135 04 0000 150</t>
  </si>
  <si>
    <t>2 02 35176 04 0000 150</t>
  </si>
  <si>
    <t>2 02 35543 04 0000 150</t>
  </si>
  <si>
    <t>2 02 35930 04 0000 150</t>
  </si>
  <si>
    <t>2 02 39999 04 0000 150</t>
  </si>
  <si>
    <t>2 02 49999 04 0000 150</t>
  </si>
  <si>
    <t>2 19 25555 04 0000 150</t>
  </si>
  <si>
    <t>2 19 35120 04 0000 150</t>
  </si>
  <si>
    <t>2 19 35135 04 0000 150</t>
  </si>
  <si>
    <t>2 19 60010 04 0000 150</t>
  </si>
  <si>
    <t>2 02 25027 04 0000 150</t>
  </si>
  <si>
    <t>2 02 39998 04 0000 150</t>
  </si>
  <si>
    <t>2 19 25027 04 0000 150</t>
  </si>
  <si>
    <t>2 02 25497 04 0000 150</t>
  </si>
  <si>
    <t>2 02 25519 04 0000 150</t>
  </si>
  <si>
    <t>2 02 45144 04 0000 150</t>
  </si>
  <si>
    <t>2 19 25020 04 0000 150</t>
  </si>
  <si>
    <t>2 19 25519 04 0000 150</t>
  </si>
  <si>
    <t>2 02 15001 04 0000 150</t>
  </si>
  <si>
    <t>2 02 19999 04 0000 150</t>
  </si>
  <si>
    <t>2 02 90013 04 0000 150</t>
  </si>
  <si>
    <t>2 02 90023 04 0000 150</t>
  </si>
  <si>
    <t xml:space="preserve">2 02 27112 04 0000 150
</t>
  </si>
  <si>
    <t xml:space="preserve">2 02 27112 04 0000 150 </t>
  </si>
  <si>
    <t>2 18 04010 04 0000 150</t>
  </si>
  <si>
    <t>2 18 04020 04 0000 150</t>
  </si>
  <si>
    <t xml:space="preserve"> 2 18 04030 04 0000 150</t>
  </si>
  <si>
    <t>2 08 04000 04 0000 150</t>
  </si>
  <si>
    <t>2 01 04010 04 0000 150</t>
  </si>
  <si>
    <t>2 01 04020 04 0000 150</t>
  </si>
  <si>
    <t>2 01 04099 04 0000 150</t>
  </si>
  <si>
    <t xml:space="preserve">Устройство открытой спортивной площадки по адресу: ул. Набережная, 169 в  г. Соликамске Пермского края    </t>
  </si>
  <si>
    <t>Устройство открытой спортивной площадки по адресу: ул. Молодежная, 11А в г. Соликамске Пермского края</t>
  </si>
  <si>
    <t>Устройство открытой спортивной площадки по адресу: ул. Сильвинитовая, 20 в г. Соликамске Пермского края</t>
  </si>
  <si>
    <t>Устройство открытой спортивной площадки по адресу: ул. Калийная, 146 в г. Соликамске Пермского края</t>
  </si>
  <si>
    <t>Устройство открытой спортивной площадки по адресу: ул. 20 лет Победы, 138 в г. Соликамске Пермского края</t>
  </si>
  <si>
    <t>Устройство открытой спортивной площадки по адресу: ул. Коммунистическая, 1 в  г. Соликамске Пермского края</t>
  </si>
  <si>
    <t xml:space="preserve">Строительство универсальной спортивной площадки с искусственным покрытием (межшкольный стадион) в с. Родники </t>
  </si>
  <si>
    <r>
      <t>Строительство универсальной спортивной площадки с искусственным покрытием (</t>
    </r>
    <r>
      <rPr>
        <sz val="14"/>
        <color indexed="8"/>
        <rFont val="Times New Roman"/>
        <family val="1"/>
      </rPr>
      <t xml:space="preserve">межшкольный стадион) в </t>
    </r>
    <r>
      <rPr>
        <sz val="14"/>
        <color indexed="10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. Городище </t>
    </r>
  </si>
  <si>
    <t>"Строительство универсальной спортивной площадки с искусственным покрытием (межшкольный стадион) по адресу: ул. Набережная, д. 169 в г.Соликамске Пермского края"</t>
  </si>
  <si>
    <t xml:space="preserve">Подпрограмма "Обеспечение реализации муниципальной программы "Физическая культура и спорт Соликамского городского округа" </t>
  </si>
  <si>
    <t>1.3. Полномочия Соликамского городского округа с долевым финансированием</t>
  </si>
  <si>
    <t>Распределение общего объема межбюджетных трансфертов, получаемых в бюджет Соликамского городского округа, на 2020-2021 годы</t>
  </si>
  <si>
    <t>Образование комиссий  по  делам несовершеннолетних  и  защита их прав и организация их деятельности</t>
  </si>
  <si>
    <t>Развитие инициатив, поддержка социально ориентированных некоммерческих организаций (долевое участие местного бюджета)</t>
  </si>
  <si>
    <t>92 0 00 S Р080</t>
  </si>
  <si>
    <t xml:space="preserve">Расходы на непредвиденные мероприятия, связанные с ликвидацией органов местного самоуправления и преобразованием муниципальных учреждений Соликамского муниципального района 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</si>
  <si>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местного бюджета)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</si>
  <si>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(долевое участие краевого бюджета)</t>
  </si>
  <si>
    <t xml:space="preserve">Подпрограмма "Обеспечение реализации муниципальной программы "Развитие  комплексной безопасности на территории Соликамского городского округа, развитие АПК "Безопасный город"" </t>
  </si>
  <si>
    <t>Мероприятия по охране общественного порядка и профилактика правонарушений</t>
  </si>
  <si>
    <t>Выплата материального стимулирования народным дружинникам за участие в охране общественного порядка (долевое участие местного бюджета)</t>
  </si>
  <si>
    <t>Выплата материального стимулирования народным дружинникам за участие в охране общественного порядка (долевое участие краевого бюджета)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</si>
  <si>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 (долевое участие краевого бюджета)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</si>
  <si>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(долевое участие краевого бюджета)</t>
  </si>
  <si>
    <t>04 3 01 L5430</t>
  </si>
  <si>
    <t xml:space="preserve">Капитальный ремонт, ремонт автомобильных дорог и искусственных сооружений на них </t>
  </si>
  <si>
    <t>Капитальный ремонт, ремонт автомобильных дорог и искусственных сооружений на них  (долевое участие местного бюджета)</t>
  </si>
  <si>
    <t>Строительство моста через р.Усолка автодороги "Соликамск - Половодово"</t>
  </si>
  <si>
    <t>04 01 02 00000</t>
  </si>
  <si>
    <t>Развитие торговли и потребительского рынка</t>
  </si>
  <si>
    <t>Основное мероприятие "Улучшение условий для удовлетворения потребностей населения в товарах и услугах"</t>
  </si>
  <si>
    <t>04 1 02 00000</t>
  </si>
  <si>
    <t xml:space="preserve">Мероприятия по улучшению санитарного и экологического состояния территории </t>
  </si>
  <si>
    <t xml:space="preserve">Организация содержания мест захоронений </t>
  </si>
  <si>
    <t>Демонтаж, перемещение, хранение, транспортирование и захоронение либо утилизация самовольно установленных и незаконно размещенных движимых объектов</t>
  </si>
  <si>
    <t xml:space="preserve">Освещение улиц </t>
  </si>
  <si>
    <t>01 1 01 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</si>
  <si>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(долевое участие местного бюджета)</t>
  </si>
  <si>
    <t xml:space="preserve">Строительство нового здания МАОУ "Гимназия № 2" г. Соликамска </t>
  </si>
  <si>
    <t>Ремонт объекта общественной инфраструктуры  МБУК "Централизованная библиотечная система"</t>
  </si>
  <si>
    <t>Мероприятия по привлечению медицинских кадров в учреждения здравоохранения</t>
  </si>
  <si>
    <t>"Строительство универсальной спортивной площадки с искусственным покрытием (межшкольный стадион) по адресу: : с. Тохтуева</t>
  </si>
  <si>
    <t>Строительство спортивных объектов, устройство спортивных площадок и оснащению объектов спортивным оборудованием и инвентарем для занятий физической культурой и спортом (долевое участие местного бюджета)</t>
  </si>
  <si>
    <t xml:space="preserve">Строительство спортивно-игровой площадки в п.Тюлькино   </t>
  </si>
  <si>
    <t xml:space="preserve">Строительство универсальной спортивной площадки с искусственным покрытием (межшкольный стадион) по адресу: ул. Северная, 31 в  г. Соликамске Пермского края    </t>
  </si>
  <si>
    <t>Строительство универсальной спортивной площадки с искусственным покрытием (межшкольный стадион) с. Тохтуева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</si>
  <si>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(долевое участие местного бюджета)</t>
  </si>
  <si>
    <t xml:space="preserve">Устройство крытой спортивной площадки МАОУ "СОШ № 14"
</t>
  </si>
  <si>
    <t>Устройство крытой спортивной площадки  МАОУ "СОШ № 2"</t>
  </si>
  <si>
    <t>Устройство крытой спортивной площадки  МБОУ "С(к)ОШ"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</si>
  <si>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(2014-2020 годы)" (долевое участие местного бюджета)</t>
  </si>
  <si>
    <t>Ремонт объектов общественной инфраструктуры (здания и ограждения образовательных учреждений)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</si>
  <si>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(долевое участие местного бюджета)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</si>
  <si>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 (долевое участие краевого бюджета)</t>
  </si>
  <si>
    <t xml:space="preserve">Приобретение и установка металлодетекторов  </t>
  </si>
  <si>
    <t>Присуждение звания "Юное дарование"</t>
  </si>
  <si>
    <t xml:space="preserve">Стипендии главы города Соликамска - главы администрации города Соликамска ведущим спортсменам </t>
  </si>
  <si>
    <t>Строительство автомобильной дороги по ул. П.Коммуны (от ул. Бабушкина до ул. Уральская)</t>
  </si>
  <si>
    <t>Компенсация выпадающих доходов операторам, оказывающим населению услуги теплоснабжения на сельских территориях</t>
  </si>
  <si>
    <t>05 2 02 SР040</t>
  </si>
  <si>
    <t>Распределительный газопровод для газификации жилых домов в д.Села (в том числе разработка ПСД)</t>
  </si>
  <si>
    <t>Распределительный газопровод для газификации жилых домов в д.Чертеж (в том числе разработка ПСД)</t>
  </si>
  <si>
    <t>Газопровод высокого давления по ул. Фрунзе на участке от пересечения с ул. Северная до северного кладбища</t>
  </si>
  <si>
    <t>Строительство котельной в с. Половодово (в том числе разработка ПСД)</t>
  </si>
  <si>
    <t>Строительство котельной в с. Тохтуева (в том числе разработка ПСД)</t>
  </si>
  <si>
    <t>Строительство канализационной насосной станции в с. Тохтуева (в том числе разработка ПСД)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</si>
  <si>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(долевое участие краевого бюджета)</t>
  </si>
  <si>
    <t>Основное мероприятие "Обеспечение земельных участков инфраструктурой"</t>
  </si>
  <si>
    <t>Поддержание жилищного фонда в нормативном состоянии, в том числе обеспечение безопасных условий проживания граждан</t>
  </si>
  <si>
    <t>Обеспечение мероприятий по содержание и ремонту жилищного фонда</t>
  </si>
  <si>
    <t>05 4 01 SЖ160</t>
  </si>
  <si>
    <t>Обеспечение мероприятий по переселению граждан из аварийного жилищного фонда (в том числе разработка ПСД)</t>
  </si>
  <si>
    <t>05 4 01 05160</t>
  </si>
  <si>
    <t>05 2 01 05250</t>
  </si>
  <si>
    <t>05 2 01 05260</t>
  </si>
  <si>
    <t>Создание благоприятных условий для проживания и отдыха граждан</t>
  </si>
  <si>
    <t xml:space="preserve">05 2 02 05240 </t>
  </si>
  <si>
    <t>Разработка схем, проектирование и сооружение объектов  инженерной инфраструктуры</t>
  </si>
  <si>
    <t>92 0 00 0 0930</t>
  </si>
  <si>
    <t>04 3 01 04390</t>
  </si>
  <si>
    <t>04 01 02 04260</t>
  </si>
  <si>
    <t>03 1 06 03390</t>
  </si>
  <si>
    <t>03 2 02 03230</t>
  </si>
  <si>
    <t>03 1 06 03370</t>
  </si>
  <si>
    <t xml:space="preserve">Обеспечение населения Соликамского городского округа спортивными сооружениями, исходя из нормативной потребности </t>
  </si>
  <si>
    <t>Обустройство мест массового отдыха населения территории Соликамского городского округа (долевое участие местного бюджета, без ФБ)</t>
  </si>
  <si>
    <t>Обеспечение мероприятий по переселению граждан из аварийного жилищного фонда (долевое участие местного бюджета)</t>
  </si>
  <si>
    <t xml:space="preserve">Строительство универсальной спортивной площадки с искусственным покрытием (межшкольный стадион) в с. Городище </t>
  </si>
  <si>
    <t xml:space="preserve">Строительство спортивно-игровой площадки по адресу: в п.Тюлькино   </t>
  </si>
  <si>
    <t xml:space="preserve">"Строительство универсальной спортивной площадки с искусственным покрытием (межшкольный стадион) по адресу: ул. Северная, 31 в  г. Соликамске Пермского края    </t>
  </si>
  <si>
    <t xml:space="preserve">от   .  .2018 № </t>
  </si>
  <si>
    <t xml:space="preserve">                                                                                             от   .  .2018 № </t>
  </si>
  <si>
    <t xml:space="preserve">                                                                                                                                                                         от  .   .2018 №  </t>
  </si>
  <si>
    <t>Нормативы распределения  по отдельным видам доходов бюджета Соликамского городского округа на 2019 год и плановый период 2020 - 2021 годов</t>
  </si>
  <si>
    <t>Приложение 9</t>
  </si>
  <si>
    <t>Приложение 10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</si>
  <si>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местного бюджета)</t>
  </si>
  <si>
    <t>Обеспечение работников учреждений бюджетной сферы Пермского края путевками на санаторно-курортное лечение и оздоровление (долевое участие краевого бюджета)</t>
  </si>
  <si>
    <t xml:space="preserve">Всего </t>
  </si>
  <si>
    <t>Обустройство мест массового отдыха населения  (долевое участие местного бюджета, расходы, не софинансируемые из федерального бюджета 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</si>
  <si>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2020 - 2021 годы</t>
  </si>
  <si>
    <t>Ведомственная структура расходов на 2020 - 2021 годы</t>
  </si>
  <si>
    <t xml:space="preserve"> 2021 год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</si>
</sst>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0_);_(* \(#,##0.00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_(* #,##0.00_);_(* \(#,##0.00\);_(* &quot;-&quot;??_);_(@_)"/>
    <numFmt numFmtId="176" formatCode="_(* #,##0.0000_);_(* \(#,##0.0000\);_(* &quot;-&quot;??_);_(@_)"/>
    <numFmt numFmtId="177" formatCode="_-* #,##0.00000_р_._-;\-* #,##0.00000_р_._-;_-* &quot;-&quot;?_р_._-;_-@_-"/>
    <numFmt numFmtId="178" formatCode="_-* #,##0.00000_р_._-;\-* #,##0.00000_р_._-;_-* &quot;-&quot;?????_р_._-;_-@_-"/>
    <numFmt numFmtId="179" formatCode="_-* #,##0.0_р_._-;\-* #,##0.0_р_._-;_-* &quot;-&quot;?_р_._-;_-@_-"/>
    <numFmt numFmtId="180" formatCode="#,##0.0"/>
    <numFmt numFmtId="181" formatCode="0.0%"/>
    <numFmt numFmtId="182" formatCode="0.0"/>
    <numFmt numFmtId="183" formatCode="#,##0.000"/>
    <numFmt numFmtId="184" formatCode="0.000"/>
    <numFmt numFmtId="185" formatCode="#,##0.0000"/>
    <numFmt numFmtId="186" formatCode="_-* #,##0.0_р_._-;\-* #,##0.0_р_._-;_-* &quot;-&quot;??_р_.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#,##0.00000"/>
    <numFmt numFmtId="195" formatCode="#,##0.000000"/>
    <numFmt numFmtId="196" formatCode="_(* #,##0_);_(* \(#,##0\);_(* &quot;-&quot;??_);_(@_)"/>
    <numFmt numFmtId="197" formatCode="0.00000"/>
    <numFmt numFmtId="198" formatCode="0.0000"/>
    <numFmt numFmtId="199" formatCode="_-* #,##0.00000_р_._-;\-* #,##0.00000_р_._-;_-* &quot;-&quot;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0.000000000"/>
    <numFmt numFmtId="203" formatCode="_-* #,##0_р_._-;\-* #,##0_р_._-;_-* &quot;-&quot;??_р_._-;_-@_-"/>
    <numFmt numFmtId="204" formatCode="_(* #,##0.000000_);_(* \(#,##0.000000\);_(* &quot;-&quot;??_);_(@_)"/>
    <numFmt numFmtId="205" formatCode="_-* #,##0.00_р_._-;\-* #,##0.00_р_._-;_-* &quot;-&quot;?_р_._-;_-@_-"/>
    <numFmt numFmtId="206" formatCode="_-* #,##0.000_р_._-;\-* #,##0.000_р_._-;_-* &quot;-&quot;?_р_._-;_-@_-"/>
    <numFmt numFmtId="207" formatCode="_-* #,##0.0000_р_._-;\-* #,##0.0000_р_._-;_-* &quot;-&quot;?_р_._-;_-@_-"/>
    <numFmt numFmtId="208" formatCode="_-* #,##0.000_р_._-;\-* #,##0.000_р_._-;_-* &quot;-&quot;???_р_._-;_-@_-"/>
    <numFmt numFmtId="209" formatCode="0.000000"/>
    <numFmt numFmtId="210" formatCode="_-* #,##0.000000_р_._-;\-* #,##0.000000_р_._-;_-* &quot;-&quot;??_р_._-;_-@_-"/>
    <numFmt numFmtId="211" formatCode="_-* #,##0.0000_р_._-;\-* #,##0.0000_р_._-;_-* &quot;-&quot;????_р_._-;_-@_-"/>
    <numFmt numFmtId="212" formatCode="_-* #,##0.000000_р_._-;\-* #,##0.000000_р_._-;_-* &quot;-&quot;?_р_._-;_-@_-"/>
    <numFmt numFmtId="213" formatCode="_(* #,##0.0000000_);_(* \(#,##0.0000000\);_(* &quot;-&quot;??_);_(@_)"/>
    <numFmt numFmtId="214" formatCode="?"/>
    <numFmt numFmtId="215" formatCode="#,##0.000_ ;\-#,##0.000\ 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_ ;\-#,##0.0\ "/>
    <numFmt numFmtId="221" formatCode="#,##0.0000000"/>
    <numFmt numFmtId="222" formatCode="#,##0.00000000"/>
    <numFmt numFmtId="223" formatCode="[$-FC19]d\ mmmm\ yyyy\ &quot;г.&quot;"/>
    <numFmt numFmtId="224" formatCode="#,##0.0000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14"/>
      <color indexed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0000FF"/>
      <name val="Times New Roman"/>
      <family val="1"/>
    </font>
    <font>
      <sz val="14"/>
      <color rgb="FF3333FF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" fontId="6" fillId="0" borderId="1" applyNumberFormat="0" applyProtection="0">
      <alignment horizontal="right" vertical="center"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30" borderId="0">
      <alignment/>
      <protection/>
    </xf>
    <xf numFmtId="0" fontId="6" fillId="3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49" fontId="5" fillId="0" borderId="11" xfId="64" applyNumberFormat="1" applyFont="1" applyFill="1" applyBorder="1" applyAlignment="1">
      <alignment horizontal="center" wrapText="1"/>
      <protection/>
    </xf>
    <xf numFmtId="0" fontId="5" fillId="0" borderId="11" xfId="64" applyFont="1" applyFill="1" applyBorder="1" applyAlignment="1">
      <alignment wrapText="1"/>
      <protection/>
    </xf>
    <xf numFmtId="49" fontId="10" fillId="0" borderId="11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55" applyNumberFormat="1" applyFont="1" applyFill="1" applyBorder="1" applyAlignment="1">
      <alignment horizontal="center" wrapText="1"/>
      <protection/>
    </xf>
    <xf numFmtId="0" fontId="5" fillId="0" borderId="11" xfId="64" applyNumberFormat="1" applyFont="1" applyFill="1" applyBorder="1" applyAlignment="1">
      <alignment horizontal="center" wrapText="1"/>
      <protection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64" applyNumberFormat="1" applyFont="1" applyFill="1" applyBorder="1" applyAlignment="1">
      <alignment horizontal="center" wrapText="1"/>
      <protection/>
    </xf>
    <xf numFmtId="0" fontId="66" fillId="0" borderId="11" xfId="0" applyFont="1" applyFill="1" applyBorder="1" applyAlignment="1">
      <alignment horizontal="center" wrapText="1"/>
    </xf>
    <xf numFmtId="49" fontId="66" fillId="0" borderId="11" xfId="64" applyNumberFormat="1" applyFont="1" applyFill="1" applyBorder="1" applyAlignment="1">
      <alignment horizontal="center" wrapText="1"/>
      <protection/>
    </xf>
    <xf numFmtId="0" fontId="5" fillId="0" borderId="11" xfId="64" applyFont="1" applyFill="1" applyBorder="1" applyAlignment="1">
      <alignment horizontal="center" wrapText="1"/>
      <protection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55" applyNumberFormat="1" applyFont="1" applyFill="1" applyBorder="1" applyAlignment="1">
      <alignment horizontal="center" wrapText="1"/>
      <protection/>
    </xf>
    <xf numFmtId="180" fontId="10" fillId="0" borderId="11" xfId="0" applyNumberFormat="1" applyFont="1" applyFill="1" applyBorder="1" applyAlignment="1">
      <alignment horizontal="right" wrapText="1"/>
    </xf>
    <xf numFmtId="180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55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64" applyFont="1" applyFill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5" fillId="0" borderId="0" xfId="55" applyNumberFormat="1" applyFont="1" applyFill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0" fontId="11" fillId="0" borderId="11" xfId="67" applyFont="1" applyFill="1" applyBorder="1" applyAlignment="1">
      <alignment vertical="center"/>
      <protection/>
    </xf>
    <xf numFmtId="0" fontId="11" fillId="0" borderId="12" xfId="0" applyFont="1" applyFill="1" applyBorder="1" applyAlignment="1">
      <alignment vertical="center" wrapText="1"/>
    </xf>
    <xf numFmtId="0" fontId="0" fillId="0" borderId="0" xfId="66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horizontal="right" vertical="center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49" fontId="3" fillId="0" borderId="13" xfId="66" applyNumberFormat="1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left" vertical="center"/>
      <protection/>
    </xf>
    <xf numFmtId="0" fontId="0" fillId="0" borderId="0" xfId="66" applyFont="1" applyFill="1" applyAlignment="1">
      <alignment horizontal="right" vertical="center"/>
      <protection/>
    </xf>
    <xf numFmtId="4" fontId="0" fillId="0" borderId="0" xfId="66" applyNumberFormat="1" applyFont="1" applyFill="1" applyAlignment="1">
      <alignment vertical="center"/>
      <protection/>
    </xf>
    <xf numFmtId="180" fontId="10" fillId="0" borderId="11" xfId="80" applyNumberFormat="1" applyFont="1" applyFill="1" applyBorder="1" applyAlignment="1">
      <alignment horizontal="right" wrapText="1"/>
    </xf>
    <xf numFmtId="180" fontId="5" fillId="0" borderId="11" xfId="80" applyNumberFormat="1" applyFont="1" applyFill="1" applyBorder="1" applyAlignment="1">
      <alignment horizontal="right" wrapText="1"/>
    </xf>
    <xf numFmtId="49" fontId="5" fillId="0" borderId="11" xfId="64" applyNumberFormat="1" applyFont="1" applyFill="1" applyBorder="1" applyAlignment="1">
      <alignment horizontal="left" wrapText="1"/>
      <protection/>
    </xf>
    <xf numFmtId="0" fontId="67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180" fontId="3" fillId="0" borderId="14" xfId="66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10" fillId="0" borderId="11" xfId="64" applyFont="1" applyFill="1" applyBorder="1" applyAlignment="1">
      <alignment wrapText="1"/>
      <protection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49" fontId="68" fillId="0" borderId="11" xfId="0" applyNumberFormat="1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wrapText="1"/>
    </xf>
    <xf numFmtId="180" fontId="67" fillId="0" borderId="11" xfId="0" applyNumberFormat="1" applyFont="1" applyFill="1" applyBorder="1" applyAlignment="1">
      <alignment horizontal="right" wrapText="1"/>
    </xf>
    <xf numFmtId="49" fontId="69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right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80" fontId="3" fillId="0" borderId="14" xfId="66" applyNumberFormat="1" applyFont="1" applyFill="1" applyBorder="1" applyAlignment="1">
      <alignment wrapText="1"/>
      <protection/>
    </xf>
    <xf numFmtId="0" fontId="3" fillId="0" borderId="17" xfId="66" applyFont="1" applyFill="1" applyBorder="1" applyAlignment="1">
      <alignment wrapText="1"/>
      <protection/>
    </xf>
    <xf numFmtId="180" fontId="3" fillId="0" borderId="17" xfId="66" applyNumberFormat="1" applyFont="1" applyFill="1" applyBorder="1" applyAlignment="1">
      <alignment horizontal="center" wrapText="1"/>
      <protection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180" fontId="3" fillId="0" borderId="20" xfId="66" applyNumberFormat="1" applyFont="1" applyFill="1" applyBorder="1" applyAlignment="1">
      <alignment horizontal="center" wrapText="1"/>
      <protection/>
    </xf>
    <xf numFmtId="0" fontId="3" fillId="0" borderId="21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180" fontId="3" fillId="0" borderId="22" xfId="66" applyNumberFormat="1" applyFont="1" applyFill="1" applyBorder="1" applyAlignment="1">
      <alignment horizontal="center" wrapText="1"/>
      <protection/>
    </xf>
    <xf numFmtId="0" fontId="0" fillId="0" borderId="0" xfId="0" applyAlignment="1">
      <alignment vertical="center"/>
    </xf>
    <xf numFmtId="0" fontId="3" fillId="0" borderId="0" xfId="64" applyFont="1" applyFill="1" applyAlignment="1">
      <alignment horizontal="right" vertical="center"/>
      <protection/>
    </xf>
    <xf numFmtId="3" fontId="3" fillId="0" borderId="0" xfId="65" applyNumberFormat="1" applyFont="1" applyAlignment="1">
      <alignment horizontal="center" vertical="center" wrapText="1"/>
      <protection/>
    </xf>
    <xf numFmtId="0" fontId="7" fillId="0" borderId="0" xfId="65" applyAlignment="1">
      <alignment vertical="center"/>
      <protection/>
    </xf>
    <xf numFmtId="3" fontId="12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3" fontId="3" fillId="0" borderId="11" xfId="65" applyNumberFormat="1" applyFont="1" applyBorder="1" applyAlignment="1">
      <alignment wrapText="1"/>
      <protection/>
    </xf>
    <xf numFmtId="180" fontId="3" fillId="0" borderId="11" xfId="0" applyNumberFormat="1" applyFont="1" applyBorder="1" applyAlignment="1">
      <alignment horizontal="center" wrapText="1"/>
    </xf>
    <xf numFmtId="182" fontId="3" fillId="0" borderId="11" xfId="0" applyNumberFormat="1" applyFont="1" applyBorder="1" applyAlignment="1">
      <alignment horizontal="center" wrapText="1"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82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180" fontId="3" fillId="0" borderId="11" xfId="0" applyNumberFormat="1" applyFont="1" applyFill="1" applyBorder="1" applyAlignment="1">
      <alignment horizontal="center" wrapText="1"/>
    </xf>
    <xf numFmtId="3" fontId="8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94" fontId="10" fillId="0" borderId="11" xfId="0" applyNumberFormat="1" applyFont="1" applyFill="1" applyBorder="1" applyAlignment="1">
      <alignment vertical="center"/>
    </xf>
    <xf numFmtId="194" fontId="10" fillId="0" borderId="11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1" xfId="64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180" fontId="12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1" xfId="55" applyFont="1" applyFill="1" applyBorder="1" applyAlignment="1">
      <alignment vertical="center" wrapText="1"/>
      <protection/>
    </xf>
    <xf numFmtId="0" fontId="12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8" fillId="0" borderId="11" xfId="58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49" fontId="70" fillId="0" borderId="11" xfId="0" applyNumberFormat="1" applyFont="1" applyFill="1" applyBorder="1" applyAlignment="1">
      <alignment wrapText="1"/>
    </xf>
    <xf numFmtId="49" fontId="71" fillId="0" borderId="11" xfId="0" applyNumberFormat="1" applyFont="1" applyFill="1" applyBorder="1" applyAlignment="1">
      <alignment horizontal="center" wrapText="1"/>
    </xf>
    <xf numFmtId="0" fontId="7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80" fontId="10" fillId="0" borderId="0" xfId="0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wrapText="1"/>
    </xf>
    <xf numFmtId="180" fontId="5" fillId="0" borderId="17" xfId="0" applyNumberFormat="1" applyFont="1" applyFill="1" applyBorder="1" applyAlignment="1">
      <alignment horizontal="right" wrapText="1"/>
    </xf>
    <xf numFmtId="180" fontId="10" fillId="0" borderId="0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wrapText="1"/>
    </xf>
    <xf numFmtId="180" fontId="10" fillId="0" borderId="19" xfId="0" applyNumberFormat="1" applyFont="1" applyFill="1" applyBorder="1" applyAlignment="1">
      <alignment horizontal="right" wrapText="1"/>
    </xf>
    <xf numFmtId="180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49" fontId="72" fillId="0" borderId="11" xfId="0" applyNumberFormat="1" applyFont="1" applyFill="1" applyBorder="1" applyAlignment="1">
      <alignment wrapText="1"/>
    </xf>
    <xf numFmtId="183" fontId="10" fillId="0" borderId="11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vertical="center"/>
    </xf>
    <xf numFmtId="0" fontId="66" fillId="0" borderId="11" xfId="64" applyNumberFormat="1" applyFont="1" applyFill="1" applyBorder="1" applyAlignment="1">
      <alignment horizontal="center" wrapText="1"/>
      <protection/>
    </xf>
    <xf numFmtId="0" fontId="70" fillId="0" borderId="11" xfId="0" applyFont="1" applyFill="1" applyBorder="1" applyAlignment="1">
      <alignment horizontal="center" wrapText="1"/>
    </xf>
    <xf numFmtId="0" fontId="2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49" fontId="12" fillId="0" borderId="16" xfId="64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181" fontId="15" fillId="0" borderId="0" xfId="74" applyNumberFormat="1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80" fontId="3" fillId="0" borderId="14" xfId="66" applyNumberFormat="1" applyFont="1" applyFill="1" applyBorder="1" applyAlignment="1">
      <alignment horizontal="center" wrapText="1"/>
      <protection/>
    </xf>
    <xf numFmtId="2" fontId="0" fillId="0" borderId="0" xfId="66" applyNumberFormat="1" applyFont="1" applyFill="1" applyAlignment="1">
      <alignment vertical="center"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64" applyFont="1" applyFill="1" applyAlignment="1">
      <alignment/>
      <protection/>
    </xf>
    <xf numFmtId="0" fontId="3" fillId="34" borderId="0" xfId="64" applyFont="1" applyFill="1" applyAlignment="1">
      <alignment horizontal="right"/>
      <protection/>
    </xf>
    <xf numFmtId="0" fontId="73" fillId="0" borderId="0" xfId="0" applyFont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7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64" applyFont="1" applyFill="1" applyBorder="1" applyAlignment="1">
      <alignment/>
      <protection/>
    </xf>
    <xf numFmtId="0" fontId="3" fillId="34" borderId="0" xfId="64" applyFont="1" applyFill="1" applyBorder="1" applyAlignment="1">
      <alignment horizontal="right"/>
      <protection/>
    </xf>
    <xf numFmtId="0" fontId="73" fillId="34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180" fontId="3" fillId="0" borderId="11" xfId="56" applyNumberFormat="1" applyFont="1" applyFill="1" applyBorder="1" applyAlignment="1">
      <alignment horizontal="right" vertical="center" wrapText="1"/>
      <protection/>
    </xf>
    <xf numFmtId="180" fontId="12" fillId="0" borderId="11" xfId="78" applyNumberFormat="1" applyFont="1" applyFill="1" applyBorder="1" applyAlignment="1">
      <alignment horizontal="right" vertical="center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wrapText="1"/>
    </xf>
    <xf numFmtId="0" fontId="12" fillId="34" borderId="11" xfId="0" applyFont="1" applyFill="1" applyBorder="1" applyAlignment="1">
      <alignment horizontal="center" vertical="center"/>
    </xf>
    <xf numFmtId="0" fontId="3" fillId="0" borderId="11" xfId="60" applyNumberFormat="1" applyFont="1" applyFill="1" applyBorder="1" applyAlignment="1">
      <alignment horizontal="left" vertical="center" wrapText="1"/>
      <protection/>
    </xf>
    <xf numFmtId="180" fontId="3" fillId="0" borderId="17" xfId="78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81" fontId="10" fillId="0" borderId="11" xfId="73" applyNumberFormat="1" applyFont="1" applyFill="1" applyBorder="1" applyAlignment="1">
      <alignment/>
    </xf>
    <xf numFmtId="0" fontId="10" fillId="0" borderId="24" xfId="0" applyFont="1" applyFill="1" applyBorder="1" applyAlignment="1">
      <alignment horizontal="right" wrapText="1"/>
    </xf>
    <xf numFmtId="180" fontId="10" fillId="0" borderId="25" xfId="0" applyNumberFormat="1" applyFont="1" applyFill="1" applyBorder="1" applyAlignment="1">
      <alignment/>
    </xf>
    <xf numFmtId="180" fontId="10" fillId="0" borderId="26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right" wrapText="1"/>
    </xf>
    <xf numFmtId="0" fontId="10" fillId="0" borderId="28" xfId="0" applyFont="1" applyFill="1" applyBorder="1" applyAlignment="1">
      <alignment/>
    </xf>
    <xf numFmtId="181" fontId="10" fillId="0" borderId="28" xfId="73" applyNumberFormat="1" applyFont="1" applyFill="1" applyBorder="1" applyAlignment="1">
      <alignment/>
    </xf>
    <xf numFmtId="0" fontId="10" fillId="0" borderId="29" xfId="0" applyFont="1" applyFill="1" applyBorder="1" applyAlignment="1">
      <alignment horizontal="right" wrapText="1"/>
    </xf>
    <xf numFmtId="181" fontId="10" fillId="0" borderId="30" xfId="73" applyNumberFormat="1" applyFont="1" applyFill="1" applyBorder="1" applyAlignment="1">
      <alignment/>
    </xf>
    <xf numFmtId="181" fontId="10" fillId="0" borderId="31" xfId="73" applyNumberFormat="1" applyFont="1" applyFill="1" applyBorder="1" applyAlignment="1">
      <alignment/>
    </xf>
    <xf numFmtId="0" fontId="24" fillId="0" borderId="27" xfId="0" applyFont="1" applyFill="1" applyBorder="1" applyAlignment="1">
      <alignment horizontal="right" wrapText="1"/>
    </xf>
    <xf numFmtId="180" fontId="24" fillId="0" borderId="11" xfId="0" applyNumberFormat="1" applyFont="1" applyFill="1" applyBorder="1" applyAlignment="1">
      <alignment/>
    </xf>
    <xf numFmtId="180" fontId="24" fillId="0" borderId="28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 wrapText="1"/>
    </xf>
    <xf numFmtId="180" fontId="12" fillId="0" borderId="0" xfId="0" applyNumberFormat="1" applyFont="1" applyFill="1" applyAlignment="1">
      <alignment vertical="center"/>
    </xf>
    <xf numFmtId="49" fontId="70" fillId="0" borderId="11" xfId="64" applyNumberFormat="1" applyFont="1" applyFill="1" applyBorder="1" applyAlignment="1">
      <alignment wrapText="1"/>
      <protection/>
    </xf>
    <xf numFmtId="0" fontId="70" fillId="0" borderId="11" xfId="0" applyNumberFormat="1" applyFont="1" applyFill="1" applyBorder="1" applyAlignment="1">
      <alignment wrapText="1"/>
    </xf>
    <xf numFmtId="0" fontId="70" fillId="0" borderId="11" xfId="64" applyFont="1" applyFill="1" applyBorder="1" applyAlignment="1">
      <alignment wrapText="1"/>
      <protection/>
    </xf>
    <xf numFmtId="3" fontId="70" fillId="0" borderId="11" xfId="68" applyNumberFormat="1" applyFont="1" applyFill="1" applyBorder="1" applyAlignment="1">
      <alignment wrapText="1"/>
      <protection/>
    </xf>
    <xf numFmtId="0" fontId="70" fillId="0" borderId="11" xfId="0" applyFont="1" applyFill="1" applyBorder="1" applyAlignment="1">
      <alignment wrapText="1"/>
    </xf>
    <xf numFmtId="49" fontId="70" fillId="0" borderId="11" xfId="64" applyNumberFormat="1" applyFont="1" applyFill="1" applyBorder="1" applyAlignment="1">
      <alignment horizontal="center" wrapText="1"/>
      <protection/>
    </xf>
    <xf numFmtId="49" fontId="70" fillId="0" borderId="11" xfId="0" applyNumberFormat="1" applyFont="1" applyFill="1" applyBorder="1" applyAlignment="1">
      <alignment horizontal="center" wrapText="1"/>
    </xf>
    <xf numFmtId="180" fontId="70" fillId="0" borderId="11" xfId="0" applyNumberFormat="1" applyFont="1" applyFill="1" applyBorder="1" applyAlignment="1">
      <alignment horizontal="right" wrapText="1"/>
    </xf>
    <xf numFmtId="49" fontId="75" fillId="0" borderId="11" xfId="0" applyNumberFormat="1" applyFont="1" applyFill="1" applyBorder="1" applyAlignment="1">
      <alignment horizontal="center" wrapText="1"/>
    </xf>
    <xf numFmtId="49" fontId="67" fillId="0" borderId="11" xfId="0" applyNumberFormat="1" applyFont="1" applyFill="1" applyBorder="1" applyAlignment="1">
      <alignment horizontal="center" wrapText="1"/>
    </xf>
    <xf numFmtId="180" fontId="71" fillId="0" borderId="11" xfId="0" applyNumberFormat="1" applyFont="1" applyFill="1" applyBorder="1" applyAlignment="1">
      <alignment horizontal="right" wrapText="1"/>
    </xf>
    <xf numFmtId="49" fontId="72" fillId="0" borderId="11" xfId="0" applyNumberFormat="1" applyFont="1" applyFill="1" applyBorder="1" applyAlignment="1">
      <alignment horizontal="center" wrapText="1"/>
    </xf>
    <xf numFmtId="180" fontId="76" fillId="0" borderId="0" xfId="0" applyNumberFormat="1" applyFont="1" applyFill="1" applyAlignment="1">
      <alignment vertical="center"/>
    </xf>
    <xf numFmtId="0" fontId="70" fillId="0" borderId="11" xfId="64" applyFont="1" applyFill="1" applyBorder="1" applyAlignment="1">
      <alignment vertical="center" wrapText="1"/>
      <protection/>
    </xf>
    <xf numFmtId="0" fontId="70" fillId="0" borderId="11" xfId="0" applyNumberFormat="1" applyFont="1" applyFill="1" applyBorder="1" applyAlignment="1">
      <alignment horizontal="left" vertical="center" wrapText="1"/>
    </xf>
    <xf numFmtId="0" fontId="75" fillId="0" borderId="11" xfId="0" applyNumberFormat="1" applyFont="1" applyFill="1" applyBorder="1" applyAlignment="1">
      <alignment wrapText="1"/>
    </xf>
    <xf numFmtId="49" fontId="75" fillId="0" borderId="11" xfId="0" applyNumberFormat="1" applyFont="1" applyFill="1" applyBorder="1" applyAlignment="1" applyProtection="1">
      <alignment horizontal="left" vertical="center" wrapText="1"/>
      <protection/>
    </xf>
    <xf numFmtId="49" fontId="70" fillId="0" borderId="11" xfId="64" applyNumberFormat="1" applyFont="1" applyFill="1" applyBorder="1" applyAlignment="1">
      <alignment horizontal="center" vertical="center" wrapText="1"/>
      <protection/>
    </xf>
    <xf numFmtId="49" fontId="66" fillId="0" borderId="11" xfId="64" applyNumberFormat="1" applyFont="1" applyFill="1" applyBorder="1" applyAlignment="1">
      <alignment horizontal="center" vertical="center" wrapText="1"/>
      <protection/>
    </xf>
    <xf numFmtId="49" fontId="70" fillId="0" borderId="11" xfId="0" applyNumberFormat="1" applyFont="1" applyFill="1" applyBorder="1" applyAlignment="1">
      <alignment horizontal="center" vertical="center"/>
    </xf>
    <xf numFmtId="49" fontId="70" fillId="0" borderId="0" xfId="64" applyNumberFormat="1" applyFont="1" applyFill="1" applyBorder="1" applyAlignment="1">
      <alignment horizontal="center" wrapText="1"/>
      <protection/>
    </xf>
    <xf numFmtId="0" fontId="70" fillId="0" borderId="0" xfId="0" applyNumberFormat="1" applyFont="1" applyFill="1" applyBorder="1" applyAlignment="1">
      <alignment wrapText="1"/>
    </xf>
    <xf numFmtId="180" fontId="70" fillId="0" borderId="0" xfId="0" applyNumberFormat="1" applyFont="1" applyFill="1" applyBorder="1" applyAlignment="1">
      <alignment horizontal="right" wrapText="1"/>
    </xf>
    <xf numFmtId="0" fontId="70" fillId="0" borderId="11" xfId="64" applyNumberFormat="1" applyFont="1" applyFill="1" applyBorder="1" applyAlignment="1">
      <alignment wrapText="1"/>
      <protection/>
    </xf>
    <xf numFmtId="0" fontId="77" fillId="0" borderId="11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2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wrapText="1"/>
    </xf>
    <xf numFmtId="49" fontId="66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12" xfId="64" applyNumberFormat="1" applyFont="1" applyFill="1" applyBorder="1" applyAlignment="1">
      <alignment horizontal="center" vertical="center" wrapText="1"/>
      <protection/>
    </xf>
    <xf numFmtId="49" fontId="12" fillId="0" borderId="16" xfId="64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5" fillId="0" borderId="0" xfId="55" applyNumberFormat="1" applyFont="1" applyFill="1" applyAlignment="1">
      <alignment horizontal="center" wrapText="1"/>
      <protection/>
    </xf>
    <xf numFmtId="0" fontId="5" fillId="0" borderId="12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180" fontId="5" fillId="0" borderId="19" xfId="55" applyNumberFormat="1" applyFont="1" applyFill="1" applyBorder="1" applyAlignment="1">
      <alignment horizontal="center" vertical="center" wrapText="1"/>
      <protection/>
    </xf>
    <xf numFmtId="180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180" fontId="12" fillId="0" borderId="19" xfId="66" applyNumberFormat="1" applyFont="1" applyFill="1" applyBorder="1" applyAlignment="1">
      <alignment horizontal="center" wrapText="1"/>
      <protection/>
    </xf>
    <xf numFmtId="180" fontId="12" fillId="0" borderId="17" xfId="66" applyNumberFormat="1" applyFont="1" applyFill="1" applyBorder="1" applyAlignment="1">
      <alignment horizont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12" fillId="0" borderId="0" xfId="66" applyFont="1" applyFill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wrapText="1"/>
      <protection/>
    </xf>
    <xf numFmtId="0" fontId="3" fillId="0" borderId="14" xfId="66" applyFont="1" applyFill="1" applyBorder="1" applyAlignment="1">
      <alignment wrapText="1"/>
      <protection/>
    </xf>
    <xf numFmtId="0" fontId="14" fillId="0" borderId="19" xfId="66" applyFont="1" applyFill="1" applyBorder="1" applyAlignment="1">
      <alignment horizontal="center" wrapText="1"/>
      <protection/>
    </xf>
    <xf numFmtId="0" fontId="14" fillId="0" borderId="17" xfId="66" applyFont="1" applyFill="1" applyBorder="1" applyAlignment="1">
      <alignment horizontal="center" wrapText="1"/>
      <protection/>
    </xf>
    <xf numFmtId="0" fontId="12" fillId="0" borderId="11" xfId="66" applyFont="1" applyFill="1" applyBorder="1" applyAlignment="1">
      <alignment wrapText="1"/>
      <protection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12" fillId="0" borderId="0" xfId="65" applyNumberFormat="1" applyFont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2" fillId="0" borderId="19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 3" xfId="54"/>
    <cellStyle name="Обычный 12" xfId="55"/>
    <cellStyle name="Обычный 13" xfId="56"/>
    <cellStyle name="Обычный 14 3" xfId="57"/>
    <cellStyle name="Обычный 16" xfId="58"/>
    <cellStyle name="Обычный 2" xfId="59"/>
    <cellStyle name="Обычный 20" xfId="60"/>
    <cellStyle name="Обычный 3" xfId="61"/>
    <cellStyle name="Обычный 5" xfId="62"/>
    <cellStyle name="Обычный 9" xfId="63"/>
    <cellStyle name="Обычный_к думе 2009-2011 г. 2" xfId="64"/>
    <cellStyle name="Обычный_Лист1" xfId="65"/>
    <cellStyle name="Обычный_прил.3,5,7  к реш.  Расходы 2009-2011" xfId="66"/>
    <cellStyle name="Обычный_прил.4,6,8-11 к реш.  Расходы 2009-2011" xfId="67"/>
    <cellStyle name="Обычный_РАСХ98_прил. к поясн.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57" customWidth="1"/>
    <col min="2" max="2" width="26.00390625" style="57" customWidth="1"/>
    <col min="3" max="3" width="127.00390625" style="57" customWidth="1"/>
    <col min="4" max="4" width="27.125" style="57" customWidth="1"/>
    <col min="5" max="5" width="11.00390625" style="57" customWidth="1"/>
    <col min="6" max="16384" width="9.125" style="57" customWidth="1"/>
  </cols>
  <sheetData>
    <row r="1" spans="1:7" ht="17.25" customHeight="1">
      <c r="A1" s="1"/>
      <c r="B1" s="1"/>
      <c r="C1" s="1"/>
      <c r="D1" s="41" t="s">
        <v>565</v>
      </c>
      <c r="E1" s="41"/>
      <c r="F1" s="1"/>
      <c r="G1" s="1"/>
    </row>
    <row r="2" spans="1:11" ht="17.25" customHeight="1">
      <c r="A2" s="1"/>
      <c r="B2" s="1"/>
      <c r="C2" s="1"/>
      <c r="D2" s="1" t="s">
        <v>315</v>
      </c>
      <c r="E2" s="41"/>
      <c r="F2" s="1"/>
      <c r="G2" s="1"/>
      <c r="K2" s="132"/>
    </row>
    <row r="3" spans="1:11" ht="17.25" customHeight="1">
      <c r="A3" s="1"/>
      <c r="B3" s="1"/>
      <c r="C3" s="1"/>
      <c r="D3" s="1" t="s">
        <v>316</v>
      </c>
      <c r="E3" s="41"/>
      <c r="F3" s="1"/>
      <c r="G3" s="1"/>
      <c r="K3" s="132"/>
    </row>
    <row r="4" spans="1:11" ht="17.25" customHeight="1">
      <c r="A4" s="1"/>
      <c r="B4" s="196"/>
      <c r="C4" s="133"/>
      <c r="D4" s="1" t="s">
        <v>1062</v>
      </c>
      <c r="E4" s="1"/>
      <c r="F4" s="1"/>
      <c r="G4" s="1"/>
      <c r="K4" s="132"/>
    </row>
    <row r="5" spans="1:11" ht="23.25">
      <c r="A5" s="1"/>
      <c r="B5" s="1"/>
      <c r="C5" s="1"/>
      <c r="D5" s="1"/>
      <c r="E5" s="132"/>
      <c r="K5" s="132"/>
    </row>
    <row r="6" spans="1:11" ht="30.75" customHeight="1">
      <c r="A6" s="289" t="s">
        <v>820</v>
      </c>
      <c r="B6" s="289"/>
      <c r="C6" s="289"/>
      <c r="D6" s="289"/>
      <c r="E6" s="132"/>
      <c r="K6" s="132"/>
    </row>
    <row r="7" spans="1:11" ht="24.75" customHeight="1">
      <c r="A7" s="197"/>
      <c r="B7" s="197"/>
      <c r="C7" s="197"/>
      <c r="D7" s="197"/>
      <c r="E7" s="132"/>
      <c r="K7" s="132"/>
    </row>
    <row r="8" spans="1:4" ht="19.5" customHeight="1">
      <c r="A8" s="1"/>
      <c r="B8" s="1"/>
      <c r="C8" s="1"/>
      <c r="D8" s="198" t="s">
        <v>566</v>
      </c>
    </row>
    <row r="9" spans="1:4" s="132" customFormat="1" ht="36.75" customHeight="1">
      <c r="A9" s="290" t="s">
        <v>567</v>
      </c>
      <c r="B9" s="291"/>
      <c r="C9" s="134" t="s">
        <v>568</v>
      </c>
      <c r="D9" s="46" t="s">
        <v>327</v>
      </c>
    </row>
    <row r="10" spans="1:4" s="132" customFormat="1" ht="19.5" customHeight="1">
      <c r="A10" s="292" t="s">
        <v>319</v>
      </c>
      <c r="B10" s="293"/>
      <c r="C10" s="199" t="s">
        <v>320</v>
      </c>
      <c r="D10" s="135" t="s">
        <v>2</v>
      </c>
    </row>
    <row r="11" spans="1:4" ht="23.25">
      <c r="A11" s="294" t="s">
        <v>821</v>
      </c>
      <c r="B11" s="294"/>
      <c r="C11" s="137" t="s">
        <v>569</v>
      </c>
      <c r="D11" s="138">
        <f>D12+D14+D16+D20+D24+D28+D35+D38+D41+D44+D45</f>
        <v>1200358</v>
      </c>
    </row>
    <row r="12" spans="1:4" ht="23.25">
      <c r="A12" s="294" t="s">
        <v>822</v>
      </c>
      <c r="B12" s="294"/>
      <c r="C12" s="137" t="s">
        <v>570</v>
      </c>
      <c r="D12" s="138">
        <f>D13</f>
        <v>683415</v>
      </c>
    </row>
    <row r="13" spans="1:4" ht="23.25">
      <c r="A13" s="287" t="s">
        <v>823</v>
      </c>
      <c r="B13" s="287"/>
      <c r="C13" s="140" t="s">
        <v>571</v>
      </c>
      <c r="D13" s="119">
        <v>683415</v>
      </c>
    </row>
    <row r="14" spans="1:4" ht="25.5" customHeight="1">
      <c r="A14" s="294" t="s">
        <v>824</v>
      </c>
      <c r="B14" s="294"/>
      <c r="C14" s="137" t="s">
        <v>572</v>
      </c>
      <c r="D14" s="138">
        <f>D15</f>
        <v>13580</v>
      </c>
    </row>
    <row r="15" spans="1:4" ht="23.25">
      <c r="A15" s="287" t="s">
        <v>825</v>
      </c>
      <c r="B15" s="287"/>
      <c r="C15" s="140" t="s">
        <v>573</v>
      </c>
      <c r="D15" s="119">
        <v>13580</v>
      </c>
    </row>
    <row r="16" spans="1:4" ht="23.25">
      <c r="A16" s="294" t="s">
        <v>826</v>
      </c>
      <c r="B16" s="294"/>
      <c r="C16" s="137" t="s">
        <v>574</v>
      </c>
      <c r="D16" s="138">
        <f>D17+D18+D19</f>
        <v>78780</v>
      </c>
    </row>
    <row r="17" spans="1:4" ht="23.25">
      <c r="A17" s="287" t="s">
        <v>827</v>
      </c>
      <c r="B17" s="287"/>
      <c r="C17" s="140" t="s">
        <v>575</v>
      </c>
      <c r="D17" s="119">
        <v>72000</v>
      </c>
    </row>
    <row r="18" spans="1:4" ht="22.5" customHeight="1">
      <c r="A18" s="287" t="s">
        <v>828</v>
      </c>
      <c r="B18" s="287"/>
      <c r="C18" s="140" t="s">
        <v>829</v>
      </c>
      <c r="D18" s="119">
        <v>280</v>
      </c>
    </row>
    <row r="19" spans="1:4" ht="21" customHeight="1">
      <c r="A19" s="287" t="s">
        <v>830</v>
      </c>
      <c r="B19" s="287"/>
      <c r="C19" s="140" t="s">
        <v>576</v>
      </c>
      <c r="D19" s="119">
        <v>6500</v>
      </c>
    </row>
    <row r="20" spans="1:4" ht="23.25">
      <c r="A20" s="294" t="s">
        <v>831</v>
      </c>
      <c r="B20" s="294"/>
      <c r="C20" s="137" t="s">
        <v>577</v>
      </c>
      <c r="D20" s="138">
        <f>D21+D22+D23</f>
        <v>277900</v>
      </c>
    </row>
    <row r="21" spans="1:4" ht="18.75" customHeight="1">
      <c r="A21" s="287" t="s">
        <v>832</v>
      </c>
      <c r="B21" s="287"/>
      <c r="C21" s="140" t="s">
        <v>578</v>
      </c>
      <c r="D21" s="119">
        <v>28500</v>
      </c>
    </row>
    <row r="22" spans="1:4" ht="18.75" customHeight="1">
      <c r="A22" s="287" t="s">
        <v>833</v>
      </c>
      <c r="B22" s="287"/>
      <c r="C22" s="140" t="s">
        <v>579</v>
      </c>
      <c r="D22" s="119">
        <v>106200</v>
      </c>
    </row>
    <row r="23" spans="1:4" ht="18.75" customHeight="1">
      <c r="A23" s="287" t="s">
        <v>834</v>
      </c>
      <c r="B23" s="287"/>
      <c r="C23" s="140" t="s">
        <v>580</v>
      </c>
      <c r="D23" s="119">
        <v>143200</v>
      </c>
    </row>
    <row r="24" spans="1:4" s="141" customFormat="1" ht="23.25">
      <c r="A24" s="294" t="s">
        <v>835</v>
      </c>
      <c r="B24" s="294"/>
      <c r="C24" s="137" t="s">
        <v>581</v>
      </c>
      <c r="D24" s="138">
        <f>D25+D26+D27</f>
        <v>13486</v>
      </c>
    </row>
    <row r="25" spans="1:4" s="141" customFormat="1" ht="21" customHeight="1">
      <c r="A25" s="287" t="s">
        <v>836</v>
      </c>
      <c r="B25" s="287"/>
      <c r="C25" s="140" t="s">
        <v>582</v>
      </c>
      <c r="D25" s="119">
        <v>12800</v>
      </c>
    </row>
    <row r="26" spans="1:4" ht="26.25" customHeight="1">
      <c r="A26" s="287" t="s">
        <v>837</v>
      </c>
      <c r="B26" s="287"/>
      <c r="C26" s="140" t="s">
        <v>583</v>
      </c>
      <c r="D26" s="119">
        <v>30</v>
      </c>
    </row>
    <row r="27" spans="1:4" ht="52.5" customHeight="1">
      <c r="A27" s="287" t="s">
        <v>838</v>
      </c>
      <c r="B27" s="287"/>
      <c r="C27" s="140" t="s">
        <v>584</v>
      </c>
      <c r="D27" s="119">
        <v>656</v>
      </c>
    </row>
    <row r="28" spans="1:4" ht="37.5" customHeight="1">
      <c r="A28" s="294" t="s">
        <v>839</v>
      </c>
      <c r="B28" s="294"/>
      <c r="C28" s="137" t="s">
        <v>585</v>
      </c>
      <c r="D28" s="138">
        <f>D29+D30+D31+D32+D33+D34</f>
        <v>100123</v>
      </c>
    </row>
    <row r="29" spans="1:4" ht="51" customHeight="1">
      <c r="A29" s="287" t="s">
        <v>840</v>
      </c>
      <c r="B29" s="287"/>
      <c r="C29" s="140" t="s">
        <v>586</v>
      </c>
      <c r="D29" s="119">
        <v>70371</v>
      </c>
    </row>
    <row r="30" spans="1:4" ht="55.5" customHeight="1">
      <c r="A30" s="287" t="s">
        <v>841</v>
      </c>
      <c r="B30" s="287"/>
      <c r="C30" s="140" t="s">
        <v>587</v>
      </c>
      <c r="D30" s="119">
        <v>7164</v>
      </c>
    </row>
    <row r="31" spans="1:4" ht="42" customHeight="1">
      <c r="A31" s="287" t="s">
        <v>842</v>
      </c>
      <c r="B31" s="287"/>
      <c r="C31" s="140" t="s">
        <v>588</v>
      </c>
      <c r="D31" s="119">
        <v>6170</v>
      </c>
    </row>
    <row r="32" spans="1:4" ht="65.25" customHeight="1">
      <c r="A32" s="287" t="s">
        <v>700</v>
      </c>
      <c r="B32" s="287"/>
      <c r="C32" s="140" t="s">
        <v>701</v>
      </c>
      <c r="D32" s="119">
        <v>6019</v>
      </c>
    </row>
    <row r="33" spans="1:4" ht="42" customHeight="1">
      <c r="A33" s="287" t="s">
        <v>843</v>
      </c>
      <c r="B33" s="287"/>
      <c r="C33" s="140" t="s">
        <v>589</v>
      </c>
      <c r="D33" s="119">
        <v>2250</v>
      </c>
    </row>
    <row r="34" spans="1:4" ht="51" customHeight="1">
      <c r="A34" s="287" t="s">
        <v>844</v>
      </c>
      <c r="B34" s="287"/>
      <c r="C34" s="140" t="s">
        <v>590</v>
      </c>
      <c r="D34" s="119">
        <v>8149</v>
      </c>
    </row>
    <row r="35" spans="1:4" ht="23.25">
      <c r="A35" s="294" t="s">
        <v>845</v>
      </c>
      <c r="B35" s="294"/>
      <c r="C35" s="137" t="s">
        <v>591</v>
      </c>
      <c r="D35" s="138">
        <f>D36+D37</f>
        <v>18356</v>
      </c>
    </row>
    <row r="36" spans="1:4" ht="23.25">
      <c r="A36" s="287" t="s">
        <v>846</v>
      </c>
      <c r="B36" s="287"/>
      <c r="C36" s="140" t="s">
        <v>592</v>
      </c>
      <c r="D36" s="119">
        <v>17556</v>
      </c>
    </row>
    <row r="37" spans="1:4" ht="23.25">
      <c r="A37" s="295" t="s">
        <v>847</v>
      </c>
      <c r="B37" s="296"/>
      <c r="C37" s="140" t="s">
        <v>593</v>
      </c>
      <c r="D37" s="119">
        <v>800</v>
      </c>
    </row>
    <row r="38" spans="1:4" s="132" customFormat="1" ht="22.5">
      <c r="A38" s="294" t="s">
        <v>848</v>
      </c>
      <c r="B38" s="294"/>
      <c r="C38" s="137" t="s">
        <v>594</v>
      </c>
      <c r="D38" s="138">
        <f>D39+D40</f>
        <v>2205</v>
      </c>
    </row>
    <row r="39" spans="1:4" ht="23.25">
      <c r="A39" s="287" t="s">
        <v>666</v>
      </c>
      <c r="B39" s="287"/>
      <c r="C39" s="140" t="s">
        <v>595</v>
      </c>
      <c r="D39" s="119">
        <v>35</v>
      </c>
    </row>
    <row r="40" spans="1:4" ht="23.25">
      <c r="A40" s="287" t="s">
        <v>849</v>
      </c>
      <c r="B40" s="287"/>
      <c r="C40" s="140" t="s">
        <v>596</v>
      </c>
      <c r="D40" s="119">
        <v>2170</v>
      </c>
    </row>
    <row r="41" spans="1:4" ht="23.25">
      <c r="A41" s="294" t="s">
        <v>850</v>
      </c>
      <c r="B41" s="294"/>
      <c r="C41" s="137" t="s">
        <v>597</v>
      </c>
      <c r="D41" s="138">
        <f>D42+D43</f>
        <v>4610</v>
      </c>
    </row>
    <row r="42" spans="1:4" s="141" customFormat="1" ht="51.75" customHeight="1">
      <c r="A42" s="287" t="s">
        <v>851</v>
      </c>
      <c r="B42" s="287"/>
      <c r="C42" s="140" t="s">
        <v>598</v>
      </c>
      <c r="D42" s="119">
        <v>3610</v>
      </c>
    </row>
    <row r="43" spans="1:4" s="141" customFormat="1" ht="33.75" customHeight="1">
      <c r="A43" s="287" t="s">
        <v>852</v>
      </c>
      <c r="B43" s="287"/>
      <c r="C43" s="140" t="s">
        <v>599</v>
      </c>
      <c r="D43" s="119">
        <v>1000</v>
      </c>
    </row>
    <row r="44" spans="1:4" s="141" customFormat="1" ht="23.25">
      <c r="A44" s="294" t="s">
        <v>853</v>
      </c>
      <c r="B44" s="294"/>
      <c r="C44" s="137" t="s">
        <v>600</v>
      </c>
      <c r="D44" s="138">
        <v>7503</v>
      </c>
    </row>
    <row r="45" spans="1:4" s="141" customFormat="1" ht="23.25">
      <c r="A45" s="294" t="s">
        <v>854</v>
      </c>
      <c r="B45" s="294"/>
      <c r="C45" s="137" t="s">
        <v>601</v>
      </c>
      <c r="D45" s="138">
        <f>D46</f>
        <v>400</v>
      </c>
    </row>
    <row r="46" spans="1:4" s="141" customFormat="1" ht="23.25">
      <c r="A46" s="287" t="s">
        <v>658</v>
      </c>
      <c r="B46" s="287"/>
      <c r="C46" s="140" t="s">
        <v>602</v>
      </c>
      <c r="D46" s="119">
        <v>400</v>
      </c>
    </row>
    <row r="47" spans="1:4" s="141" customFormat="1" ht="23.25">
      <c r="A47" s="294" t="s">
        <v>855</v>
      </c>
      <c r="B47" s="294"/>
      <c r="C47" s="137" t="s">
        <v>603</v>
      </c>
      <c r="D47" s="138">
        <f>D48+D52</f>
        <v>1285396</v>
      </c>
    </row>
    <row r="48" spans="1:4" s="141" customFormat="1" ht="31.5">
      <c r="A48" s="285" t="s">
        <v>879</v>
      </c>
      <c r="B48" s="286"/>
      <c r="C48" s="233" t="s">
        <v>880</v>
      </c>
      <c r="D48" s="138">
        <f>D49+D50+D51</f>
        <v>1283146</v>
      </c>
    </row>
    <row r="49" spans="1:4" ht="20.25" customHeight="1">
      <c r="A49" s="287" t="s">
        <v>931</v>
      </c>
      <c r="B49" s="287"/>
      <c r="C49" s="140" t="s">
        <v>604</v>
      </c>
      <c r="D49" s="119">
        <v>252622.6</v>
      </c>
    </row>
    <row r="50" spans="1:4" ht="21" customHeight="1">
      <c r="A50" s="287" t="s">
        <v>932</v>
      </c>
      <c r="B50" s="287"/>
      <c r="C50" s="140" t="s">
        <v>605</v>
      </c>
      <c r="D50" s="119">
        <v>18602.7</v>
      </c>
    </row>
    <row r="51" spans="1:4" ht="21" customHeight="1">
      <c r="A51" s="287" t="s">
        <v>933</v>
      </c>
      <c r="B51" s="287"/>
      <c r="C51" s="140" t="s">
        <v>606</v>
      </c>
      <c r="D51" s="119">
        <v>1011920.7</v>
      </c>
    </row>
    <row r="52" spans="1:4" ht="21" customHeight="1">
      <c r="A52" s="285" t="s">
        <v>881</v>
      </c>
      <c r="B52" s="286"/>
      <c r="C52" s="234" t="s">
        <v>882</v>
      </c>
      <c r="D52" s="138">
        <v>2250</v>
      </c>
    </row>
    <row r="53" spans="1:4" ht="23.25">
      <c r="A53" s="287" t="s">
        <v>934</v>
      </c>
      <c r="B53" s="287"/>
      <c r="C53" s="235" t="s">
        <v>683</v>
      </c>
      <c r="D53" s="119">
        <v>2250</v>
      </c>
    </row>
    <row r="54" spans="1:4" ht="30" customHeight="1">
      <c r="A54" s="288"/>
      <c r="B54" s="288"/>
      <c r="C54" s="137" t="s">
        <v>607</v>
      </c>
      <c r="D54" s="138">
        <f>D11+D47</f>
        <v>2485754</v>
      </c>
    </row>
  </sheetData>
  <sheetProtection/>
  <mergeCells count="47">
    <mergeCell ref="A51:B51"/>
    <mergeCell ref="A43:B4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9:B49"/>
    <mergeCell ref="A50:B50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52:B52"/>
    <mergeCell ref="A53:B53"/>
    <mergeCell ref="A54:B54"/>
    <mergeCell ref="A6:D6"/>
    <mergeCell ref="A9:B9"/>
    <mergeCell ref="A10:B10"/>
    <mergeCell ref="A11:B11"/>
    <mergeCell ref="A12:B12"/>
    <mergeCell ref="A13:B13"/>
    <mergeCell ref="A14:B14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13.25390625" style="209" customWidth="1"/>
    <col min="2" max="2" width="15.125" style="209" customWidth="1"/>
    <col min="3" max="3" width="15.625" style="209" customWidth="1"/>
    <col min="4" max="4" width="15.125" style="209" customWidth="1"/>
    <col min="5" max="5" width="15.25390625" style="209" customWidth="1"/>
    <col min="6" max="16384" width="9.125" style="209" customWidth="1"/>
  </cols>
  <sheetData>
    <row r="1" spans="1:4" ht="15.75">
      <c r="A1" s="205"/>
      <c r="B1" s="206"/>
      <c r="C1" s="207" t="s">
        <v>1067</v>
      </c>
      <c r="D1" s="208"/>
    </row>
    <row r="2" spans="1:4" ht="15.75">
      <c r="A2" s="205"/>
      <c r="B2" s="206"/>
      <c r="C2" s="206" t="s">
        <v>315</v>
      </c>
      <c r="D2" s="208"/>
    </row>
    <row r="3" spans="1:4" ht="15.75">
      <c r="A3" s="205"/>
      <c r="B3" s="210"/>
      <c r="C3" s="206" t="s">
        <v>316</v>
      </c>
      <c r="D3" s="208"/>
    </row>
    <row r="4" spans="1:4" ht="15.75">
      <c r="A4" s="205"/>
      <c r="B4" s="211"/>
      <c r="C4" s="206" t="s">
        <v>873</v>
      </c>
      <c r="D4" s="212"/>
    </row>
    <row r="5" spans="1:4" ht="15.75">
      <c r="A5" s="329"/>
      <c r="B5" s="329"/>
      <c r="C5" s="329"/>
      <c r="D5" s="329"/>
    </row>
    <row r="6" spans="1:5" ht="18.75" customHeight="1">
      <c r="A6" s="331" t="s">
        <v>983</v>
      </c>
      <c r="B6" s="331"/>
      <c r="C6" s="331"/>
      <c r="D6" s="331"/>
      <c r="E6" s="331"/>
    </row>
    <row r="7" spans="1:4" ht="15.75">
      <c r="A7" s="228"/>
      <c r="B7" s="229"/>
      <c r="C7" s="229"/>
      <c r="D7" s="229"/>
    </row>
    <row r="8" spans="1:5" ht="15.75">
      <c r="A8" s="213"/>
      <c r="B8" s="214"/>
      <c r="C8" s="218"/>
      <c r="D8" s="215"/>
      <c r="E8" s="215" t="s">
        <v>0</v>
      </c>
    </row>
    <row r="10" spans="1:5" ht="15" customHeight="1">
      <c r="A10" s="330" t="s">
        <v>346</v>
      </c>
      <c r="B10" s="330" t="s">
        <v>519</v>
      </c>
      <c r="C10" s="330"/>
      <c r="D10" s="330" t="s">
        <v>760</v>
      </c>
      <c r="E10" s="330"/>
    </row>
    <row r="11" spans="1:5" ht="15" customHeight="1">
      <c r="A11" s="330"/>
      <c r="B11" s="224" t="s">
        <v>333</v>
      </c>
      <c r="C11" s="224" t="s">
        <v>334</v>
      </c>
      <c r="D11" s="224" t="s">
        <v>333</v>
      </c>
      <c r="E11" s="224" t="s">
        <v>334</v>
      </c>
    </row>
    <row r="12" spans="1:5" ht="15.75">
      <c r="A12" s="230">
        <v>1</v>
      </c>
      <c r="B12" s="224">
        <v>2</v>
      </c>
      <c r="C12" s="224">
        <v>3</v>
      </c>
      <c r="D12" s="224">
        <v>4</v>
      </c>
      <c r="E12" s="224">
        <v>5</v>
      </c>
    </row>
    <row r="13" spans="1:5" ht="15.75">
      <c r="A13" s="216" t="s">
        <v>347</v>
      </c>
      <c r="B13" s="227">
        <f>SUM(B14:B15)</f>
        <v>149134.8</v>
      </c>
      <c r="C13" s="227">
        <f>SUM(C14:C15)</f>
        <v>149134.8</v>
      </c>
      <c r="D13" s="227">
        <f>SUM(D14:D15)</f>
        <v>154276</v>
      </c>
      <c r="E13" s="227">
        <f>SUM(E14:E15)</f>
        <v>154276</v>
      </c>
    </row>
    <row r="14" spans="1:5" ht="31.5">
      <c r="A14" s="231" t="s">
        <v>514</v>
      </c>
      <c r="B14" s="226">
        <v>28596.3</v>
      </c>
      <c r="C14" s="226">
        <v>28596.3</v>
      </c>
      <c r="D14" s="226">
        <v>28864.8</v>
      </c>
      <c r="E14" s="226">
        <v>28864.8</v>
      </c>
    </row>
    <row r="15" spans="1:5" ht="31.5">
      <c r="A15" s="231" t="s">
        <v>515</v>
      </c>
      <c r="B15" s="226">
        <v>120538.5</v>
      </c>
      <c r="C15" s="226">
        <v>120538.5</v>
      </c>
      <c r="D15" s="226">
        <v>125411.2</v>
      </c>
      <c r="E15" s="226">
        <v>125411.2</v>
      </c>
    </row>
    <row r="16" spans="1:5" ht="31.5">
      <c r="A16" s="216" t="s">
        <v>875</v>
      </c>
      <c r="B16" s="227">
        <f>SUM(B17:B36)</f>
        <v>1075813.0000000002</v>
      </c>
      <c r="C16" s="227">
        <f>SUM(C17:C36)</f>
        <v>1075813.0000000002</v>
      </c>
      <c r="D16" s="227">
        <f>SUM(D17:D36)</f>
        <v>1085514.1</v>
      </c>
      <c r="E16" s="227">
        <f>SUM(E17:E36)</f>
        <v>1085514.1</v>
      </c>
    </row>
    <row r="17" spans="1:5" ht="15.75">
      <c r="A17" s="231" t="s">
        <v>503</v>
      </c>
      <c r="B17" s="226">
        <v>1011987.9</v>
      </c>
      <c r="C17" s="226">
        <v>1011987.9</v>
      </c>
      <c r="D17" s="226">
        <v>1013930.1</v>
      </c>
      <c r="E17" s="226">
        <v>1013930.1</v>
      </c>
    </row>
    <row r="18" spans="1:5" ht="31.5">
      <c r="A18" s="231" t="s">
        <v>493</v>
      </c>
      <c r="B18" s="226">
        <v>0.5</v>
      </c>
      <c r="C18" s="226">
        <v>0.5</v>
      </c>
      <c r="D18" s="226">
        <v>0.5</v>
      </c>
      <c r="E18" s="226">
        <v>0.5</v>
      </c>
    </row>
    <row r="19" spans="1:5" ht="15.75">
      <c r="A19" s="231" t="s">
        <v>984</v>
      </c>
      <c r="B19" s="226">
        <v>4450.8</v>
      </c>
      <c r="C19" s="226">
        <v>4450.8</v>
      </c>
      <c r="D19" s="226">
        <v>4450.8</v>
      </c>
      <c r="E19" s="226">
        <v>4450.8</v>
      </c>
    </row>
    <row r="20" spans="1:5" ht="31.5">
      <c r="A20" s="231" t="s">
        <v>809</v>
      </c>
      <c r="B20" s="226">
        <v>1333</v>
      </c>
      <c r="C20" s="226">
        <v>1333</v>
      </c>
      <c r="D20" s="226">
        <v>6442.6</v>
      </c>
      <c r="E20" s="226">
        <v>6442.6</v>
      </c>
    </row>
    <row r="21" spans="1:5" ht="47.25">
      <c r="A21" s="231" t="s">
        <v>343</v>
      </c>
      <c r="B21" s="226">
        <v>229.7</v>
      </c>
      <c r="C21" s="226">
        <v>229.7</v>
      </c>
      <c r="D21" s="226">
        <v>229.7</v>
      </c>
      <c r="E21" s="226">
        <v>229.7</v>
      </c>
    </row>
    <row r="22" spans="1:5" ht="31.5">
      <c r="A22" s="231" t="s">
        <v>516</v>
      </c>
      <c r="B22" s="226">
        <v>388.6</v>
      </c>
      <c r="C22" s="226">
        <v>388.6</v>
      </c>
      <c r="D22" s="226">
        <v>473.9</v>
      </c>
      <c r="E22" s="226">
        <v>473.9</v>
      </c>
    </row>
    <row r="23" spans="1:5" ht="63">
      <c r="A23" s="231" t="s">
        <v>489</v>
      </c>
      <c r="B23" s="226">
        <v>28212.1</v>
      </c>
      <c r="C23" s="226">
        <v>28212.1</v>
      </c>
      <c r="D23" s="226">
        <v>30776.8</v>
      </c>
      <c r="E23" s="226">
        <v>30776.8</v>
      </c>
    </row>
    <row r="24" spans="1:5" ht="15.75">
      <c r="A24" s="231" t="s">
        <v>46</v>
      </c>
      <c r="B24" s="226">
        <v>20987.9</v>
      </c>
      <c r="C24" s="226">
        <v>20987.9</v>
      </c>
      <c r="D24" s="226">
        <v>20987.9</v>
      </c>
      <c r="E24" s="226">
        <v>20987.9</v>
      </c>
    </row>
    <row r="25" spans="1:5" ht="31.5">
      <c r="A25" s="231" t="s">
        <v>517</v>
      </c>
      <c r="B25" s="226">
        <v>918.9</v>
      </c>
      <c r="C25" s="226">
        <v>918.9</v>
      </c>
      <c r="D25" s="226">
        <v>918.9</v>
      </c>
      <c r="E25" s="226">
        <v>918.9</v>
      </c>
    </row>
    <row r="26" spans="1:5" ht="15.75">
      <c r="A26" s="231" t="s">
        <v>251</v>
      </c>
      <c r="B26" s="226">
        <v>67.1</v>
      </c>
      <c r="C26" s="226">
        <v>67.1</v>
      </c>
      <c r="D26" s="226">
        <v>67.1</v>
      </c>
      <c r="E26" s="226">
        <v>67.1</v>
      </c>
    </row>
    <row r="27" spans="1:5" ht="15.75">
      <c r="A27" s="231" t="s">
        <v>297</v>
      </c>
      <c r="B27" s="226">
        <v>257.4</v>
      </c>
      <c r="C27" s="226">
        <v>257.4</v>
      </c>
      <c r="D27" s="226">
        <v>257.4</v>
      </c>
      <c r="E27" s="226">
        <v>257.4</v>
      </c>
    </row>
    <row r="28" spans="1:5" ht="31.5">
      <c r="A28" s="231" t="s">
        <v>501</v>
      </c>
      <c r="B28" s="226">
        <v>1515.1</v>
      </c>
      <c r="C28" s="226">
        <v>1515.1</v>
      </c>
      <c r="D28" s="226">
        <v>1515.1</v>
      </c>
      <c r="E28" s="226">
        <v>1515.1</v>
      </c>
    </row>
    <row r="29" spans="1:5" ht="47.25">
      <c r="A29" s="231" t="s">
        <v>518</v>
      </c>
      <c r="B29" s="226">
        <v>138.6</v>
      </c>
      <c r="C29" s="226">
        <v>138.6</v>
      </c>
      <c r="D29" s="226">
        <v>138.6</v>
      </c>
      <c r="E29" s="226">
        <v>138.6</v>
      </c>
    </row>
    <row r="30" spans="1:5" ht="31.5">
      <c r="A30" s="231" t="s">
        <v>321</v>
      </c>
      <c r="B30" s="226">
        <v>15.1</v>
      </c>
      <c r="C30" s="226">
        <v>15.1</v>
      </c>
      <c r="D30" s="226">
        <v>15.1</v>
      </c>
      <c r="E30" s="226">
        <v>15.1</v>
      </c>
    </row>
    <row r="31" spans="1:5" ht="31.5">
      <c r="A31" s="231" t="s">
        <v>348</v>
      </c>
      <c r="B31" s="226">
        <v>89.1</v>
      </c>
      <c r="C31" s="226">
        <v>89.1</v>
      </c>
      <c r="D31" s="226">
        <v>89.1</v>
      </c>
      <c r="E31" s="226">
        <v>89.1</v>
      </c>
    </row>
    <row r="32" spans="1:5" ht="47.25">
      <c r="A32" s="231" t="s">
        <v>813</v>
      </c>
      <c r="B32" s="226">
        <v>4454.4</v>
      </c>
      <c r="C32" s="226">
        <v>4454.4</v>
      </c>
      <c r="D32" s="226">
        <v>4454.4</v>
      </c>
      <c r="E32" s="226">
        <v>4454.4</v>
      </c>
    </row>
    <row r="33" spans="1:5" ht="47.25">
      <c r="A33" s="231" t="s">
        <v>805</v>
      </c>
      <c r="B33" s="232">
        <v>0</v>
      </c>
      <c r="C33" s="232">
        <v>0</v>
      </c>
      <c r="D33" s="232">
        <v>0</v>
      </c>
      <c r="E33" s="232">
        <v>0</v>
      </c>
    </row>
    <row r="34" spans="1:5" ht="31.5">
      <c r="A34" s="231" t="s">
        <v>807</v>
      </c>
      <c r="B34" s="226">
        <v>765.8</v>
      </c>
      <c r="C34" s="226">
        <v>765.8</v>
      </c>
      <c r="D34" s="226">
        <v>765.8</v>
      </c>
      <c r="E34" s="226">
        <v>765.8</v>
      </c>
    </row>
    <row r="35" spans="1:5" ht="31.5">
      <c r="A35" s="231" t="s">
        <v>810</v>
      </c>
      <c r="B35" s="226">
        <v>0.3</v>
      </c>
      <c r="C35" s="226">
        <v>0.3</v>
      </c>
      <c r="D35" s="226">
        <v>0.1</v>
      </c>
      <c r="E35" s="226">
        <v>0.1</v>
      </c>
    </row>
    <row r="36" spans="1:5" ht="31.5">
      <c r="A36" s="231" t="s">
        <v>876</v>
      </c>
      <c r="B36" s="226">
        <v>0.7</v>
      </c>
      <c r="C36" s="226">
        <v>0.7</v>
      </c>
      <c r="D36" s="226">
        <v>0.2</v>
      </c>
      <c r="E36" s="226">
        <v>0.2</v>
      </c>
    </row>
    <row r="37" spans="1:5" ht="15.75">
      <c r="A37" s="216" t="s">
        <v>982</v>
      </c>
      <c r="B37" s="227">
        <f>SUM(B38:B41)</f>
        <v>85274.4</v>
      </c>
      <c r="C37" s="227">
        <f>SUM(C38:C41)</f>
        <v>85274.4</v>
      </c>
      <c r="D37" s="227">
        <f>SUM(D38:D41)</f>
        <v>84731.7</v>
      </c>
      <c r="E37" s="227">
        <f>SUM(E38:E41)</f>
        <v>84731.7</v>
      </c>
    </row>
    <row r="38" spans="1:5" ht="110.25">
      <c r="A38" s="231" t="s">
        <v>877</v>
      </c>
      <c r="B38" s="226">
        <v>5764.7</v>
      </c>
      <c r="C38" s="226">
        <v>5764.7</v>
      </c>
      <c r="D38" s="226">
        <v>5764.7</v>
      </c>
      <c r="E38" s="226">
        <v>5764.7</v>
      </c>
    </row>
    <row r="39" spans="1:5" ht="31.5">
      <c r="A39" s="231" t="s">
        <v>228</v>
      </c>
      <c r="B39" s="226">
        <v>542.7</v>
      </c>
      <c r="C39" s="226">
        <v>542.7</v>
      </c>
      <c r="D39" s="227">
        <v>0</v>
      </c>
      <c r="E39" s="227">
        <v>0</v>
      </c>
    </row>
    <row r="40" spans="1:5" ht="15.75">
      <c r="A40" s="231" t="s">
        <v>322</v>
      </c>
      <c r="B40" s="226">
        <v>248.8</v>
      </c>
      <c r="C40" s="226">
        <v>248.8</v>
      </c>
      <c r="D40" s="226">
        <v>248.8</v>
      </c>
      <c r="E40" s="226">
        <v>248.8</v>
      </c>
    </row>
    <row r="41" spans="1:5" ht="31.5">
      <c r="A41" s="231" t="s">
        <v>295</v>
      </c>
      <c r="B41" s="226">
        <v>78718.2</v>
      </c>
      <c r="C41" s="226">
        <v>78718.2</v>
      </c>
      <c r="D41" s="226">
        <v>78718.2</v>
      </c>
      <c r="E41" s="226">
        <v>78718.2</v>
      </c>
    </row>
    <row r="42" spans="1:5" ht="15.75">
      <c r="A42" s="216" t="s">
        <v>349</v>
      </c>
      <c r="B42" s="227">
        <f>B13+B16+B37</f>
        <v>1310222.2000000002</v>
      </c>
      <c r="C42" s="227">
        <f>C13+C16+C37</f>
        <v>1310222.2000000002</v>
      </c>
      <c r="D42" s="227">
        <f>D13+D16+D37</f>
        <v>1324521.8</v>
      </c>
      <c r="E42" s="227">
        <f>E13+E16+E37</f>
        <v>1324521.8</v>
      </c>
    </row>
  </sheetData>
  <sheetProtection/>
  <mergeCells count="5">
    <mergeCell ref="A5:D5"/>
    <mergeCell ref="A10:A11"/>
    <mergeCell ref="B10:C10"/>
    <mergeCell ref="D10:E10"/>
    <mergeCell ref="A6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93"/>
  <sheetViews>
    <sheetView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21.125" style="57" customWidth="1"/>
    <col min="2" max="2" width="30.25390625" style="153" customWidth="1"/>
    <col min="3" max="3" width="128.625" style="57" customWidth="1"/>
    <col min="4" max="16384" width="9.125" style="57" customWidth="1"/>
  </cols>
  <sheetData>
    <row r="1" ht="15.75" customHeight="1">
      <c r="C1" s="32" t="s">
        <v>918</v>
      </c>
    </row>
    <row r="2" ht="15.75" customHeight="1">
      <c r="C2" s="32" t="s">
        <v>919</v>
      </c>
    </row>
    <row r="3" ht="15.75" customHeight="1">
      <c r="C3" s="32" t="s">
        <v>920</v>
      </c>
    </row>
    <row r="4" ht="15.75" customHeight="1">
      <c r="C4" s="32" t="s">
        <v>1064</v>
      </c>
    </row>
    <row r="5" ht="13.5" customHeight="1"/>
    <row r="6" spans="1:3" ht="23.25">
      <c r="A6" s="332" t="s">
        <v>643</v>
      </c>
      <c r="B6" s="332"/>
      <c r="C6" s="332"/>
    </row>
    <row r="7" spans="1:3" ht="23.25">
      <c r="A7" s="154"/>
      <c r="B7" s="155"/>
      <c r="C7" s="154"/>
    </row>
    <row r="8" spans="1:3" ht="56.25">
      <c r="A8" s="55" t="s">
        <v>644</v>
      </c>
      <c r="B8" s="55" t="s">
        <v>645</v>
      </c>
      <c r="C8" s="55" t="s">
        <v>646</v>
      </c>
    </row>
    <row r="9" spans="1:3" s="132" customFormat="1" ht="15.75" customHeight="1">
      <c r="A9" s="152">
        <v>1</v>
      </c>
      <c r="B9" s="55">
        <v>2</v>
      </c>
      <c r="C9" s="55">
        <v>3</v>
      </c>
    </row>
    <row r="10" spans="1:3" ht="37.5">
      <c r="A10" s="15">
        <v>620</v>
      </c>
      <c r="B10" s="15"/>
      <c r="C10" s="6" t="s">
        <v>355</v>
      </c>
    </row>
    <row r="11" spans="1:3" ht="23.25">
      <c r="A11" s="156"/>
      <c r="B11" s="7" t="s">
        <v>647</v>
      </c>
      <c r="C11" s="62" t="s">
        <v>629</v>
      </c>
    </row>
    <row r="12" spans="1:3" ht="56.25">
      <c r="A12" s="156"/>
      <c r="B12" s="7" t="s">
        <v>648</v>
      </c>
      <c r="C12" s="62" t="s">
        <v>649</v>
      </c>
    </row>
    <row r="13" spans="1:3" ht="37.5">
      <c r="A13" s="156"/>
      <c r="B13" s="7" t="s">
        <v>650</v>
      </c>
      <c r="C13" s="62" t="s">
        <v>651</v>
      </c>
    </row>
    <row r="14" spans="1:3" ht="37.5">
      <c r="A14" s="156"/>
      <c r="B14" s="7" t="s">
        <v>652</v>
      </c>
      <c r="C14" s="62" t="s">
        <v>653</v>
      </c>
    </row>
    <row r="15" spans="1:3" ht="56.25">
      <c r="A15" s="156"/>
      <c r="B15" s="7" t="s">
        <v>654</v>
      </c>
      <c r="C15" s="62" t="s">
        <v>655</v>
      </c>
    </row>
    <row r="16" spans="1:3" ht="24.75" customHeight="1">
      <c r="A16" s="156"/>
      <c r="B16" s="7" t="s">
        <v>656</v>
      </c>
      <c r="C16" s="62" t="s">
        <v>657</v>
      </c>
    </row>
    <row r="17" spans="1:3" ht="23.25">
      <c r="A17" s="157"/>
      <c r="B17" s="7" t="s">
        <v>658</v>
      </c>
      <c r="C17" s="62" t="s">
        <v>602</v>
      </c>
    </row>
    <row r="18" spans="1:3" ht="23.25">
      <c r="A18" s="15">
        <v>621</v>
      </c>
      <c r="B18" s="15"/>
      <c r="C18" s="6" t="s">
        <v>364</v>
      </c>
    </row>
    <row r="19" spans="1:3" ht="23.25">
      <c r="A19" s="158"/>
      <c r="B19" s="7" t="s">
        <v>647</v>
      </c>
      <c r="C19" s="62" t="s">
        <v>629</v>
      </c>
    </row>
    <row r="20" spans="1:3" ht="56.25">
      <c r="A20" s="158"/>
      <c r="B20" s="7" t="s">
        <v>648</v>
      </c>
      <c r="C20" s="62" t="s">
        <v>649</v>
      </c>
    </row>
    <row r="21" spans="1:3" ht="37.5">
      <c r="A21" s="158"/>
      <c r="B21" s="7" t="s">
        <v>650</v>
      </c>
      <c r="C21" s="62" t="s">
        <v>651</v>
      </c>
    </row>
    <row r="22" spans="1:3" ht="23.25">
      <c r="A22" s="156"/>
      <c r="B22" s="7" t="s">
        <v>656</v>
      </c>
      <c r="C22" s="62" t="s">
        <v>657</v>
      </c>
    </row>
    <row r="23" spans="1:3" ht="23.25">
      <c r="A23" s="157"/>
      <c r="B23" s="7" t="s">
        <v>658</v>
      </c>
      <c r="C23" s="62" t="s">
        <v>602</v>
      </c>
    </row>
    <row r="24" spans="1:3" ht="37.5">
      <c r="A24" s="159">
        <v>622</v>
      </c>
      <c r="B24" s="15"/>
      <c r="C24" s="6" t="s">
        <v>370</v>
      </c>
    </row>
    <row r="25" spans="1:3" ht="75">
      <c r="A25" s="160"/>
      <c r="B25" s="7" t="s">
        <v>659</v>
      </c>
      <c r="C25" s="62" t="s">
        <v>660</v>
      </c>
    </row>
    <row r="26" spans="1:3" ht="75">
      <c r="A26" s="156"/>
      <c r="B26" s="7" t="s">
        <v>661</v>
      </c>
      <c r="C26" s="62" t="s">
        <v>660</v>
      </c>
    </row>
    <row r="27" spans="1:3" ht="84" customHeight="1">
      <c r="A27" s="156"/>
      <c r="B27" s="7" t="s">
        <v>700</v>
      </c>
      <c r="C27" s="62" t="s">
        <v>701</v>
      </c>
    </row>
    <row r="28" spans="1:3" ht="56.25">
      <c r="A28" s="156"/>
      <c r="B28" s="7" t="s">
        <v>662</v>
      </c>
      <c r="C28" s="62" t="s">
        <v>663</v>
      </c>
    </row>
    <row r="29" spans="1:3" ht="37.5">
      <c r="A29" s="156"/>
      <c r="B29" s="7" t="s">
        <v>664</v>
      </c>
      <c r="C29" s="62" t="s">
        <v>665</v>
      </c>
    </row>
    <row r="30" spans="1:3" ht="23.25">
      <c r="A30" s="156"/>
      <c r="B30" s="7" t="s">
        <v>666</v>
      </c>
      <c r="C30" s="62" t="s">
        <v>628</v>
      </c>
    </row>
    <row r="31" spans="1:3" ht="23.25">
      <c r="A31" s="156"/>
      <c r="B31" s="7" t="s">
        <v>647</v>
      </c>
      <c r="C31" s="62" t="s">
        <v>629</v>
      </c>
    </row>
    <row r="32" spans="1:3" ht="23.25">
      <c r="A32" s="156"/>
      <c r="B32" s="7" t="s">
        <v>667</v>
      </c>
      <c r="C32" s="62" t="s">
        <v>668</v>
      </c>
    </row>
    <row r="33" spans="1:3" ht="56.25">
      <c r="A33" s="156"/>
      <c r="B33" s="7" t="s">
        <v>648</v>
      </c>
      <c r="C33" s="62" t="s">
        <v>649</v>
      </c>
    </row>
    <row r="34" spans="1:3" ht="37.5">
      <c r="A34" s="156"/>
      <c r="B34" s="7" t="s">
        <v>650</v>
      </c>
      <c r="C34" s="62" t="s">
        <v>651</v>
      </c>
    </row>
    <row r="35" spans="1:3" ht="37.5">
      <c r="A35" s="156"/>
      <c r="B35" s="7" t="s">
        <v>652</v>
      </c>
      <c r="C35" s="62" t="s">
        <v>653</v>
      </c>
    </row>
    <row r="36" spans="1:3" ht="56.25">
      <c r="A36" s="156"/>
      <c r="B36" s="7" t="s">
        <v>654</v>
      </c>
      <c r="C36" s="62" t="s">
        <v>655</v>
      </c>
    </row>
    <row r="37" spans="1:3" ht="37.5">
      <c r="A37" s="156"/>
      <c r="B37" s="7" t="s">
        <v>669</v>
      </c>
      <c r="C37" s="62" t="s">
        <v>670</v>
      </c>
    </row>
    <row r="38" spans="1:3" ht="37.5">
      <c r="A38" s="156"/>
      <c r="B38" s="7" t="s">
        <v>671</v>
      </c>
      <c r="C38" s="62" t="s">
        <v>672</v>
      </c>
    </row>
    <row r="39" spans="1:3" ht="37.5">
      <c r="A39" s="156"/>
      <c r="B39" s="7" t="s">
        <v>673</v>
      </c>
      <c r="C39" s="62" t="s">
        <v>672</v>
      </c>
    </row>
    <row r="40" spans="1:3" ht="23.25">
      <c r="A40" s="156"/>
      <c r="B40" s="7" t="s">
        <v>656</v>
      </c>
      <c r="C40" s="62" t="s">
        <v>657</v>
      </c>
    </row>
    <row r="41" spans="1:3" ht="23.25">
      <c r="A41" s="156"/>
      <c r="B41" s="7" t="s">
        <v>658</v>
      </c>
      <c r="C41" s="62" t="s">
        <v>602</v>
      </c>
    </row>
    <row r="42" spans="1:3" ht="37.5">
      <c r="A42" s="156"/>
      <c r="B42" s="157" t="s">
        <v>963</v>
      </c>
      <c r="C42" s="62" t="s">
        <v>674</v>
      </c>
    </row>
    <row r="43" spans="1:3" ht="37.5">
      <c r="A43" s="156"/>
      <c r="B43" s="7" t="s">
        <v>935</v>
      </c>
      <c r="C43" s="62" t="s">
        <v>675</v>
      </c>
    </row>
    <row r="44" spans="1:3" ht="37.5">
      <c r="A44" s="156"/>
      <c r="B44" s="7" t="s">
        <v>936</v>
      </c>
      <c r="C44" s="62" t="s">
        <v>921</v>
      </c>
    </row>
    <row r="45" spans="1:3" ht="23.25">
      <c r="A45" s="156"/>
      <c r="B45" s="7" t="s">
        <v>937</v>
      </c>
      <c r="C45" s="62" t="s">
        <v>676</v>
      </c>
    </row>
    <row r="46" spans="1:3" ht="37.5">
      <c r="A46" s="156"/>
      <c r="B46" s="14" t="s">
        <v>938</v>
      </c>
      <c r="C46" s="62" t="s">
        <v>677</v>
      </c>
    </row>
    <row r="47" spans="1:3" ht="56.25">
      <c r="A47" s="156"/>
      <c r="B47" s="7" t="s">
        <v>939</v>
      </c>
      <c r="C47" s="62" t="s">
        <v>678</v>
      </c>
    </row>
    <row r="48" spans="1:3" ht="45.75" customHeight="1">
      <c r="A48" s="156"/>
      <c r="B48" s="7" t="s">
        <v>940</v>
      </c>
      <c r="C48" s="62" t="s">
        <v>679</v>
      </c>
    </row>
    <row r="49" spans="1:3" ht="43.5" customHeight="1">
      <c r="A49" s="156"/>
      <c r="B49" s="7" t="s">
        <v>941</v>
      </c>
      <c r="C49" s="62" t="s">
        <v>922</v>
      </c>
    </row>
    <row r="50" spans="1:3" ht="64.5" customHeight="1">
      <c r="A50" s="156"/>
      <c r="B50" s="7" t="s">
        <v>942</v>
      </c>
      <c r="C50" s="62" t="s">
        <v>923</v>
      </c>
    </row>
    <row r="51" spans="1:3" ht="36.75" customHeight="1">
      <c r="A51" s="156"/>
      <c r="B51" s="7" t="s">
        <v>943</v>
      </c>
      <c r="C51" s="62" t="s">
        <v>924</v>
      </c>
    </row>
    <row r="52" spans="1:3" ht="32.25" customHeight="1">
      <c r="A52" s="156"/>
      <c r="B52" s="7" t="s">
        <v>944</v>
      </c>
      <c r="C52" s="62" t="s">
        <v>680</v>
      </c>
    </row>
    <row r="53" spans="1:3" ht="32.25" customHeight="1">
      <c r="A53" s="156"/>
      <c r="B53" s="7" t="s">
        <v>952</v>
      </c>
      <c r="C53" s="62" t="s">
        <v>719</v>
      </c>
    </row>
    <row r="54" spans="1:3" s="161" customFormat="1" ht="31.5" customHeight="1">
      <c r="A54" s="156"/>
      <c r="B54" s="7" t="s">
        <v>945</v>
      </c>
      <c r="C54" s="62" t="s">
        <v>681</v>
      </c>
    </row>
    <row r="55" spans="1:3" s="161" customFormat="1" ht="23.25">
      <c r="A55" s="156"/>
      <c r="B55" s="7" t="s">
        <v>946</v>
      </c>
      <c r="C55" s="62" t="s">
        <v>682</v>
      </c>
    </row>
    <row r="56" spans="1:3" s="161" customFormat="1" ht="31.5" customHeight="1">
      <c r="A56" s="156"/>
      <c r="B56" s="7" t="s">
        <v>934</v>
      </c>
      <c r="C56" s="62" t="s">
        <v>683</v>
      </c>
    </row>
    <row r="57" spans="1:3" s="161" customFormat="1" ht="37.5">
      <c r="A57" s="156"/>
      <c r="B57" s="7" t="s">
        <v>965</v>
      </c>
      <c r="C57" s="62" t="s">
        <v>684</v>
      </c>
    </row>
    <row r="58" spans="1:3" s="161" customFormat="1" ht="37.5">
      <c r="A58" s="156"/>
      <c r="B58" s="7" t="s">
        <v>966</v>
      </c>
      <c r="C58" s="62" t="s">
        <v>685</v>
      </c>
    </row>
    <row r="59" spans="1:3" s="161" customFormat="1" ht="19.5" customHeight="1">
      <c r="A59" s="156"/>
      <c r="B59" s="7" t="s">
        <v>967</v>
      </c>
      <c r="C59" s="62" t="s">
        <v>686</v>
      </c>
    </row>
    <row r="60" spans="1:3" s="161" customFormat="1" ht="56.25">
      <c r="A60" s="156"/>
      <c r="B60" s="7" t="s">
        <v>947</v>
      </c>
      <c r="C60" s="62" t="s">
        <v>687</v>
      </c>
    </row>
    <row r="61" spans="1:3" s="161" customFormat="1" ht="56.25">
      <c r="A61" s="156"/>
      <c r="B61" s="7" t="s">
        <v>948</v>
      </c>
      <c r="C61" s="62" t="s">
        <v>688</v>
      </c>
    </row>
    <row r="62" spans="1:3" s="161" customFormat="1" ht="75">
      <c r="A62" s="156"/>
      <c r="B62" s="7" t="s">
        <v>949</v>
      </c>
      <c r="C62" s="62" t="s">
        <v>689</v>
      </c>
    </row>
    <row r="63" spans="1:3" s="161" customFormat="1" ht="37.5">
      <c r="A63" s="157"/>
      <c r="B63" s="7" t="s">
        <v>950</v>
      </c>
      <c r="C63" s="62" t="s">
        <v>690</v>
      </c>
    </row>
    <row r="64" spans="1:3" s="161" customFormat="1" ht="23.25">
      <c r="A64" s="15">
        <v>623</v>
      </c>
      <c r="B64" s="15"/>
      <c r="C64" s="6" t="s">
        <v>691</v>
      </c>
    </row>
    <row r="65" spans="1:3" s="161" customFormat="1" ht="27" customHeight="1">
      <c r="A65" s="156"/>
      <c r="B65" s="7" t="s">
        <v>666</v>
      </c>
      <c r="C65" s="62" t="s">
        <v>628</v>
      </c>
    </row>
    <row r="66" spans="1:3" s="161" customFormat="1" ht="23.25">
      <c r="A66" s="156"/>
      <c r="B66" s="7" t="s">
        <v>647</v>
      </c>
      <c r="C66" s="62" t="s">
        <v>629</v>
      </c>
    </row>
    <row r="67" spans="1:3" s="161" customFormat="1" ht="56.25">
      <c r="A67" s="156"/>
      <c r="B67" s="7" t="s">
        <v>648</v>
      </c>
      <c r="C67" s="62" t="s">
        <v>649</v>
      </c>
    </row>
    <row r="68" spans="1:3" s="161" customFormat="1" ht="37.5">
      <c r="A68" s="156"/>
      <c r="B68" s="7" t="s">
        <v>650</v>
      </c>
      <c r="C68" s="62" t="s">
        <v>651</v>
      </c>
    </row>
    <row r="69" spans="1:3" s="161" customFormat="1" ht="37.5">
      <c r="A69" s="156"/>
      <c r="B69" s="7" t="s">
        <v>652</v>
      </c>
      <c r="C69" s="62" t="s">
        <v>653</v>
      </c>
    </row>
    <row r="70" spans="1:3" s="161" customFormat="1" ht="56.25">
      <c r="A70" s="156"/>
      <c r="B70" s="7" t="s">
        <v>654</v>
      </c>
      <c r="C70" s="62" t="s">
        <v>655</v>
      </c>
    </row>
    <row r="71" spans="1:3" s="161" customFormat="1" ht="37.5">
      <c r="A71" s="156"/>
      <c r="B71" s="7" t="s">
        <v>669</v>
      </c>
      <c r="C71" s="62" t="s">
        <v>670</v>
      </c>
    </row>
    <row r="72" spans="1:3" s="161" customFormat="1" ht="37.5">
      <c r="A72" s="156"/>
      <c r="B72" s="7" t="s">
        <v>673</v>
      </c>
      <c r="C72" s="62" t="s">
        <v>672</v>
      </c>
    </row>
    <row r="73" spans="1:3" ht="23.25">
      <c r="A73" s="156"/>
      <c r="B73" s="7" t="s">
        <v>656</v>
      </c>
      <c r="C73" s="62" t="s">
        <v>657</v>
      </c>
    </row>
    <row r="74" spans="1:3" ht="23.25">
      <c r="A74" s="157"/>
      <c r="B74" s="7" t="s">
        <v>658</v>
      </c>
      <c r="C74" s="62" t="s">
        <v>602</v>
      </c>
    </row>
    <row r="75" spans="1:3" ht="23.25">
      <c r="A75" s="162">
        <v>624</v>
      </c>
      <c r="B75" s="7"/>
      <c r="C75" s="6" t="s">
        <v>692</v>
      </c>
    </row>
    <row r="76" spans="1:3" ht="23.25">
      <c r="A76" s="163"/>
      <c r="B76" s="7" t="s">
        <v>693</v>
      </c>
      <c r="C76" s="62" t="s">
        <v>694</v>
      </c>
    </row>
    <row r="77" spans="1:3" ht="23.25" customHeight="1">
      <c r="A77" s="158"/>
      <c r="B77" s="7" t="s">
        <v>695</v>
      </c>
      <c r="C77" s="62" t="s">
        <v>694</v>
      </c>
    </row>
    <row r="78" spans="1:3" ht="64.5" customHeight="1">
      <c r="A78" s="156"/>
      <c r="B78" s="7" t="s">
        <v>696</v>
      </c>
      <c r="C78" s="62" t="s">
        <v>586</v>
      </c>
    </row>
    <row r="79" spans="1:3" ht="56.25">
      <c r="A79" s="156"/>
      <c r="B79" s="7" t="s">
        <v>697</v>
      </c>
      <c r="C79" s="62" t="s">
        <v>608</v>
      </c>
    </row>
    <row r="80" spans="1:3" ht="56.25">
      <c r="A80" s="156"/>
      <c r="B80" s="7" t="s">
        <v>698</v>
      </c>
      <c r="C80" s="62" t="s">
        <v>699</v>
      </c>
    </row>
    <row r="81" spans="1:3" ht="75">
      <c r="A81" s="156"/>
      <c r="B81" s="7" t="s">
        <v>700</v>
      </c>
      <c r="C81" s="62" t="s">
        <v>701</v>
      </c>
    </row>
    <row r="82" spans="1:3" ht="37.5">
      <c r="A82" s="156"/>
      <c r="B82" s="7" t="s">
        <v>702</v>
      </c>
      <c r="C82" s="62" t="s">
        <v>589</v>
      </c>
    </row>
    <row r="83" spans="1:3" ht="56.25">
      <c r="A83" s="156"/>
      <c r="B83" s="7" t="s">
        <v>662</v>
      </c>
      <c r="C83" s="62" t="s">
        <v>590</v>
      </c>
    </row>
    <row r="84" spans="1:3" ht="37.5">
      <c r="A84" s="156"/>
      <c r="B84" s="7" t="s">
        <v>703</v>
      </c>
      <c r="C84" s="62" t="s">
        <v>704</v>
      </c>
    </row>
    <row r="85" spans="1:3" ht="23.25">
      <c r="A85" s="156"/>
      <c r="B85" s="7" t="s">
        <v>647</v>
      </c>
      <c r="C85" s="62" t="s">
        <v>629</v>
      </c>
    </row>
    <row r="86" spans="1:3" ht="56.25">
      <c r="A86" s="156"/>
      <c r="B86" s="7" t="s">
        <v>705</v>
      </c>
      <c r="C86" s="62" t="s">
        <v>706</v>
      </c>
    </row>
    <row r="87" spans="1:3" ht="75">
      <c r="A87" s="156"/>
      <c r="B87" s="7" t="s">
        <v>707</v>
      </c>
      <c r="C87" s="62" t="s">
        <v>708</v>
      </c>
    </row>
    <row r="88" spans="1:3" ht="75">
      <c r="A88" s="156"/>
      <c r="B88" s="7" t="s">
        <v>709</v>
      </c>
      <c r="C88" s="62" t="s">
        <v>710</v>
      </c>
    </row>
    <row r="89" spans="1:3" ht="75">
      <c r="A89" s="156"/>
      <c r="B89" s="7" t="s">
        <v>711</v>
      </c>
      <c r="C89" s="62" t="s">
        <v>712</v>
      </c>
    </row>
    <row r="90" spans="1:3" ht="37.5">
      <c r="A90" s="156"/>
      <c r="B90" s="7" t="s">
        <v>713</v>
      </c>
      <c r="C90" s="62" t="s">
        <v>714</v>
      </c>
    </row>
    <row r="91" spans="1:3" ht="37.5">
      <c r="A91" s="156"/>
      <c r="B91" s="7" t="s">
        <v>715</v>
      </c>
      <c r="C91" s="62" t="s">
        <v>716</v>
      </c>
    </row>
    <row r="92" spans="1:3" ht="56.25">
      <c r="A92" s="156"/>
      <c r="B92" s="7" t="s">
        <v>648</v>
      </c>
      <c r="C92" s="62" t="s">
        <v>649</v>
      </c>
    </row>
    <row r="93" spans="1:3" ht="37.5">
      <c r="A93" s="156"/>
      <c r="B93" s="7" t="s">
        <v>650</v>
      </c>
      <c r="C93" s="62" t="s">
        <v>651</v>
      </c>
    </row>
    <row r="94" spans="1:3" ht="37.5">
      <c r="A94" s="156"/>
      <c r="B94" s="7" t="s">
        <v>652</v>
      </c>
      <c r="C94" s="62" t="s">
        <v>653</v>
      </c>
    </row>
    <row r="95" spans="1:3" ht="56.25">
      <c r="A95" s="156"/>
      <c r="B95" s="7" t="s">
        <v>654</v>
      </c>
      <c r="C95" s="62" t="s">
        <v>655</v>
      </c>
    </row>
    <row r="96" spans="1:3" ht="37.5">
      <c r="A96" s="156"/>
      <c r="B96" s="7" t="s">
        <v>669</v>
      </c>
      <c r="C96" s="62" t="s">
        <v>670</v>
      </c>
    </row>
    <row r="97" spans="1:3" ht="37.5">
      <c r="A97" s="156"/>
      <c r="B97" s="7" t="s">
        <v>673</v>
      </c>
      <c r="C97" s="62" t="s">
        <v>672</v>
      </c>
    </row>
    <row r="98" spans="1:3" ht="23.25">
      <c r="A98" s="156"/>
      <c r="B98" s="7" t="s">
        <v>656</v>
      </c>
      <c r="C98" s="62" t="s">
        <v>657</v>
      </c>
    </row>
    <row r="99" spans="1:3" ht="23.25">
      <c r="A99" s="156"/>
      <c r="B99" s="7" t="s">
        <v>658</v>
      </c>
      <c r="C99" s="62" t="s">
        <v>602</v>
      </c>
    </row>
    <row r="100" spans="1:3" ht="23.25">
      <c r="A100" s="15">
        <v>629</v>
      </c>
      <c r="B100" s="7"/>
      <c r="C100" s="6" t="s">
        <v>457</v>
      </c>
    </row>
    <row r="101" spans="1:3" ht="23.25">
      <c r="A101" s="156"/>
      <c r="B101" s="157" t="s">
        <v>666</v>
      </c>
      <c r="C101" s="277" t="s">
        <v>628</v>
      </c>
    </row>
    <row r="102" spans="1:3" ht="23.25">
      <c r="A102" s="156"/>
      <c r="B102" s="7" t="s">
        <v>647</v>
      </c>
      <c r="C102" s="62" t="s">
        <v>629</v>
      </c>
    </row>
    <row r="103" spans="1:3" ht="56.25">
      <c r="A103" s="156"/>
      <c r="B103" s="7" t="s">
        <v>648</v>
      </c>
      <c r="C103" s="62" t="s">
        <v>649</v>
      </c>
    </row>
    <row r="104" spans="1:3" ht="37.5">
      <c r="A104" s="156"/>
      <c r="B104" s="7" t="s">
        <v>650</v>
      </c>
      <c r="C104" s="62" t="s">
        <v>651</v>
      </c>
    </row>
    <row r="105" spans="1:3" ht="37.5">
      <c r="A105" s="156"/>
      <c r="B105" s="7" t="s">
        <v>652</v>
      </c>
      <c r="C105" s="62" t="s">
        <v>653</v>
      </c>
    </row>
    <row r="106" spans="1:3" ht="56.25">
      <c r="A106" s="156"/>
      <c r="B106" s="7" t="s">
        <v>654</v>
      </c>
      <c r="C106" s="62" t="s">
        <v>655</v>
      </c>
    </row>
    <row r="107" spans="1:3" ht="37.5">
      <c r="A107" s="156"/>
      <c r="B107" s="7" t="s">
        <v>669</v>
      </c>
      <c r="C107" s="62" t="s">
        <v>670</v>
      </c>
    </row>
    <row r="108" spans="1:3" ht="37.5">
      <c r="A108" s="156"/>
      <c r="B108" s="7" t="s">
        <v>673</v>
      </c>
      <c r="C108" s="62" t="s">
        <v>672</v>
      </c>
    </row>
    <row r="109" spans="1:3" ht="23.25">
      <c r="A109" s="156"/>
      <c r="B109" s="7" t="s">
        <v>656</v>
      </c>
      <c r="C109" s="62" t="s">
        <v>657</v>
      </c>
    </row>
    <row r="110" spans="1:3" ht="23.25">
      <c r="A110" s="156"/>
      <c r="B110" s="7" t="s">
        <v>658</v>
      </c>
      <c r="C110" s="62" t="s">
        <v>602</v>
      </c>
    </row>
    <row r="111" spans="1:3" ht="23.25">
      <c r="A111" s="156"/>
      <c r="B111" s="7" t="s">
        <v>937</v>
      </c>
      <c r="C111" s="62" t="s">
        <v>718</v>
      </c>
    </row>
    <row r="112" spans="1:3" ht="37.5">
      <c r="A112" s="156"/>
      <c r="B112" s="7" t="s">
        <v>951</v>
      </c>
      <c r="C112" s="62" t="s">
        <v>721</v>
      </c>
    </row>
    <row r="113" spans="1:3" ht="37.5">
      <c r="A113" s="156"/>
      <c r="B113" s="7" t="s">
        <v>938</v>
      </c>
      <c r="C113" s="62" t="s">
        <v>677</v>
      </c>
    </row>
    <row r="114" spans="1:3" ht="23.25">
      <c r="A114" s="156"/>
      <c r="B114" s="7" t="s">
        <v>952</v>
      </c>
      <c r="C114" s="62" t="s">
        <v>719</v>
      </c>
    </row>
    <row r="115" spans="1:3" ht="23.25">
      <c r="A115" s="156"/>
      <c r="B115" s="7" t="s">
        <v>945</v>
      </c>
      <c r="C115" s="62" t="s">
        <v>681</v>
      </c>
    </row>
    <row r="116" spans="1:3" ht="23.25">
      <c r="A116" s="156"/>
      <c r="B116" s="7" t="s">
        <v>946</v>
      </c>
      <c r="C116" s="62" t="s">
        <v>682</v>
      </c>
    </row>
    <row r="117" spans="1:3" ht="23.25">
      <c r="A117" s="156"/>
      <c r="B117" s="7" t="s">
        <v>934</v>
      </c>
      <c r="C117" s="62" t="s">
        <v>683</v>
      </c>
    </row>
    <row r="118" spans="1:3" ht="37.5">
      <c r="A118" s="156"/>
      <c r="B118" s="7" t="s">
        <v>965</v>
      </c>
      <c r="C118" s="62" t="s">
        <v>684</v>
      </c>
    </row>
    <row r="119" spans="1:3" ht="37.5">
      <c r="A119" s="156"/>
      <c r="B119" s="7" t="s">
        <v>966</v>
      </c>
      <c r="C119" s="62" t="s">
        <v>685</v>
      </c>
    </row>
    <row r="120" spans="1:3" ht="37.5">
      <c r="A120" s="156"/>
      <c r="B120" s="7" t="s">
        <v>967</v>
      </c>
      <c r="C120" s="62" t="s">
        <v>686</v>
      </c>
    </row>
    <row r="121" spans="1:3" ht="37.5">
      <c r="A121" s="156"/>
      <c r="B121" s="7" t="s">
        <v>953</v>
      </c>
      <c r="C121" s="62" t="s">
        <v>720</v>
      </c>
    </row>
    <row r="122" spans="1:3" ht="37.5">
      <c r="A122" s="164"/>
      <c r="B122" s="7" t="s">
        <v>950</v>
      </c>
      <c r="C122" s="62" t="s">
        <v>690</v>
      </c>
    </row>
    <row r="123" spans="1:3" ht="23.25">
      <c r="A123" s="163">
        <v>631</v>
      </c>
      <c r="B123" s="7"/>
      <c r="C123" s="6" t="s">
        <v>469</v>
      </c>
    </row>
    <row r="124" spans="1:3" ht="23.25">
      <c r="A124" s="160"/>
      <c r="B124" s="7" t="s">
        <v>666</v>
      </c>
      <c r="C124" s="62" t="s">
        <v>628</v>
      </c>
    </row>
    <row r="125" spans="1:3" ht="23.25">
      <c r="A125" s="156"/>
      <c r="B125" s="7" t="s">
        <v>647</v>
      </c>
      <c r="C125" s="62" t="s">
        <v>629</v>
      </c>
    </row>
    <row r="126" spans="1:3" ht="56.25">
      <c r="A126" s="156"/>
      <c r="B126" s="7" t="s">
        <v>648</v>
      </c>
      <c r="C126" s="62" t="s">
        <v>649</v>
      </c>
    </row>
    <row r="127" spans="1:3" ht="37.5">
      <c r="A127" s="156"/>
      <c r="B127" s="7" t="s">
        <v>650</v>
      </c>
      <c r="C127" s="62" t="s">
        <v>651</v>
      </c>
    </row>
    <row r="128" spans="1:3" ht="37.5">
      <c r="A128" s="156"/>
      <c r="B128" s="7" t="s">
        <v>652</v>
      </c>
      <c r="C128" s="62" t="s">
        <v>653</v>
      </c>
    </row>
    <row r="129" spans="1:3" ht="56.25">
      <c r="A129" s="156"/>
      <c r="B129" s="7" t="s">
        <v>654</v>
      </c>
      <c r="C129" s="62" t="s">
        <v>655</v>
      </c>
    </row>
    <row r="130" spans="1:3" ht="37.5">
      <c r="A130" s="156"/>
      <c r="B130" s="7" t="s">
        <v>669</v>
      </c>
      <c r="C130" s="62" t="s">
        <v>670</v>
      </c>
    </row>
    <row r="131" spans="1:3" ht="37.5">
      <c r="A131" s="156"/>
      <c r="B131" s="7" t="s">
        <v>673</v>
      </c>
      <c r="C131" s="62" t="s">
        <v>672</v>
      </c>
    </row>
    <row r="132" spans="1:3" ht="23.25">
      <c r="A132" s="156"/>
      <c r="B132" s="7" t="s">
        <v>656</v>
      </c>
      <c r="C132" s="62" t="s">
        <v>657</v>
      </c>
    </row>
    <row r="133" spans="1:3" ht="23.25">
      <c r="A133" s="156"/>
      <c r="B133" s="7" t="s">
        <v>658</v>
      </c>
      <c r="C133" s="62" t="s">
        <v>602</v>
      </c>
    </row>
    <row r="134" spans="1:3" ht="37.5">
      <c r="A134" s="156"/>
      <c r="B134" s="7" t="s">
        <v>951</v>
      </c>
      <c r="C134" s="62" t="s">
        <v>721</v>
      </c>
    </row>
    <row r="135" spans="1:3" ht="30" customHeight="1">
      <c r="A135" s="156"/>
      <c r="B135" s="7" t="s">
        <v>954</v>
      </c>
      <c r="C135" s="62" t="s">
        <v>925</v>
      </c>
    </row>
    <row r="136" spans="1:3" ht="23.25">
      <c r="A136" s="156"/>
      <c r="B136" s="7" t="s">
        <v>955</v>
      </c>
      <c r="C136" s="62" t="s">
        <v>722</v>
      </c>
    </row>
    <row r="137" spans="1:3" ht="23.25">
      <c r="A137" s="156"/>
      <c r="B137" s="7" t="s">
        <v>937</v>
      </c>
      <c r="C137" s="62" t="s">
        <v>718</v>
      </c>
    </row>
    <row r="138" spans="1:3" ht="23.25">
      <c r="A138" s="156"/>
      <c r="B138" s="7" t="s">
        <v>945</v>
      </c>
      <c r="C138" s="62" t="s">
        <v>681</v>
      </c>
    </row>
    <row r="139" spans="1:3" ht="37.5">
      <c r="A139" s="156"/>
      <c r="B139" s="165" t="s">
        <v>956</v>
      </c>
      <c r="C139" s="62" t="s">
        <v>723</v>
      </c>
    </row>
    <row r="140" spans="1:3" ht="23.25">
      <c r="A140" s="156"/>
      <c r="B140" s="7" t="s">
        <v>946</v>
      </c>
      <c r="C140" s="62" t="s">
        <v>682</v>
      </c>
    </row>
    <row r="141" spans="1:3" ht="37.5">
      <c r="A141" s="156"/>
      <c r="B141" s="7" t="s">
        <v>965</v>
      </c>
      <c r="C141" s="62" t="s">
        <v>684</v>
      </c>
    </row>
    <row r="142" spans="1:3" ht="37.5">
      <c r="A142" s="156"/>
      <c r="B142" s="7" t="s">
        <v>966</v>
      </c>
      <c r="C142" s="62" t="s">
        <v>685</v>
      </c>
    </row>
    <row r="143" spans="1:3" ht="30.75" customHeight="1">
      <c r="A143" s="156"/>
      <c r="B143" s="7" t="s">
        <v>967</v>
      </c>
      <c r="C143" s="62" t="s">
        <v>686</v>
      </c>
    </row>
    <row r="144" spans="1:3" ht="37.5">
      <c r="A144" s="156"/>
      <c r="B144" s="7" t="s">
        <v>957</v>
      </c>
      <c r="C144" s="166" t="s">
        <v>724</v>
      </c>
    </row>
    <row r="145" spans="1:3" ht="37.5">
      <c r="A145" s="156"/>
      <c r="B145" s="7" t="s">
        <v>953</v>
      </c>
      <c r="C145" s="62" t="s">
        <v>720</v>
      </c>
    </row>
    <row r="146" spans="1:3" ht="23.25">
      <c r="A146" s="279"/>
      <c r="B146" s="7" t="s">
        <v>958</v>
      </c>
      <c r="C146" s="166" t="s">
        <v>725</v>
      </c>
    </row>
    <row r="147" spans="1:3" ht="37.5">
      <c r="A147" s="278"/>
      <c r="B147" s="167" t="s">
        <v>950</v>
      </c>
      <c r="C147" s="62" t="s">
        <v>690</v>
      </c>
    </row>
    <row r="148" spans="1:3" ht="23.25">
      <c r="A148" s="159">
        <v>633</v>
      </c>
      <c r="B148" s="7"/>
      <c r="C148" s="6" t="s">
        <v>476</v>
      </c>
    </row>
    <row r="149" spans="1:3" ht="23.25">
      <c r="A149" s="160"/>
      <c r="B149" s="7" t="s">
        <v>666</v>
      </c>
      <c r="C149" s="62" t="s">
        <v>628</v>
      </c>
    </row>
    <row r="150" spans="1:3" ht="23.25">
      <c r="A150" s="156"/>
      <c r="B150" s="7" t="s">
        <v>647</v>
      </c>
      <c r="C150" s="62" t="s">
        <v>629</v>
      </c>
    </row>
    <row r="151" spans="1:3" ht="56.25">
      <c r="A151" s="158"/>
      <c r="B151" s="7" t="s">
        <v>648</v>
      </c>
      <c r="C151" s="62" t="s">
        <v>649</v>
      </c>
    </row>
    <row r="152" spans="1:3" ht="37.5">
      <c r="A152" s="158"/>
      <c r="B152" s="7" t="s">
        <v>650</v>
      </c>
      <c r="C152" s="62" t="s">
        <v>651</v>
      </c>
    </row>
    <row r="153" spans="1:3" ht="37.5">
      <c r="A153" s="156"/>
      <c r="B153" s="7" t="s">
        <v>652</v>
      </c>
      <c r="C153" s="62" t="s">
        <v>653</v>
      </c>
    </row>
    <row r="154" spans="1:3" ht="56.25">
      <c r="A154" s="156"/>
      <c r="B154" s="7" t="s">
        <v>654</v>
      </c>
      <c r="C154" s="62" t="s">
        <v>655</v>
      </c>
    </row>
    <row r="155" spans="1:3" ht="37.5">
      <c r="A155" s="156"/>
      <c r="B155" s="7" t="s">
        <v>669</v>
      </c>
      <c r="C155" s="62" t="s">
        <v>670</v>
      </c>
    </row>
    <row r="156" spans="1:3" ht="37.5">
      <c r="A156" s="156"/>
      <c r="B156" s="7" t="s">
        <v>673</v>
      </c>
      <c r="C156" s="62" t="s">
        <v>672</v>
      </c>
    </row>
    <row r="157" spans="1:3" ht="23.25">
      <c r="A157" s="156"/>
      <c r="B157" s="7" t="s">
        <v>656</v>
      </c>
      <c r="C157" s="62" t="s">
        <v>657</v>
      </c>
    </row>
    <row r="158" spans="1:3" ht="23.25">
      <c r="A158" s="156"/>
      <c r="B158" s="7" t="s">
        <v>658</v>
      </c>
      <c r="C158" s="62" t="s">
        <v>602</v>
      </c>
    </row>
    <row r="159" spans="1:3" ht="37.5">
      <c r="A159" s="156"/>
      <c r="B159" s="157" t="s">
        <v>964</v>
      </c>
      <c r="C159" s="62" t="s">
        <v>717</v>
      </c>
    </row>
    <row r="160" spans="1:3" ht="23.25">
      <c r="A160" s="156"/>
      <c r="B160" s="7" t="s">
        <v>937</v>
      </c>
      <c r="C160" s="62" t="s">
        <v>718</v>
      </c>
    </row>
    <row r="161" spans="1:3" ht="23.25">
      <c r="A161" s="156"/>
      <c r="B161" s="7" t="s">
        <v>945</v>
      </c>
      <c r="C161" s="62" t="s">
        <v>681</v>
      </c>
    </row>
    <row r="162" spans="1:3" ht="23.25">
      <c r="A162" s="156"/>
      <c r="B162" s="7" t="s">
        <v>946</v>
      </c>
      <c r="C162" s="62" t="s">
        <v>682</v>
      </c>
    </row>
    <row r="163" spans="1:3" ht="37.5">
      <c r="A163" s="156"/>
      <c r="B163" s="7" t="s">
        <v>965</v>
      </c>
      <c r="C163" s="62" t="s">
        <v>684</v>
      </c>
    </row>
    <row r="164" spans="1:3" ht="37.5">
      <c r="A164" s="156"/>
      <c r="B164" s="7" t="s">
        <v>966</v>
      </c>
      <c r="C164" s="62" t="s">
        <v>685</v>
      </c>
    </row>
    <row r="165" spans="1:3" ht="37.5">
      <c r="A165" s="156"/>
      <c r="B165" s="7" t="s">
        <v>967</v>
      </c>
      <c r="C165" s="62" t="s">
        <v>686</v>
      </c>
    </row>
    <row r="166" spans="1:3" ht="37.5">
      <c r="A166" s="157"/>
      <c r="B166" s="7" t="s">
        <v>950</v>
      </c>
      <c r="C166" s="62" t="s">
        <v>690</v>
      </c>
    </row>
    <row r="167" spans="1:3" ht="23.25">
      <c r="A167" s="15">
        <v>670</v>
      </c>
      <c r="B167" s="7"/>
      <c r="C167" s="6" t="s">
        <v>726</v>
      </c>
    </row>
    <row r="168" spans="1:3" ht="23.25">
      <c r="A168" s="165"/>
      <c r="B168" s="7" t="s">
        <v>647</v>
      </c>
      <c r="C168" s="62" t="s">
        <v>629</v>
      </c>
    </row>
    <row r="169" spans="1:3" ht="37.5">
      <c r="A169" s="156"/>
      <c r="B169" s="7" t="s">
        <v>727</v>
      </c>
      <c r="C169" s="62" t="s">
        <v>728</v>
      </c>
    </row>
    <row r="170" spans="1:3" ht="56.25">
      <c r="A170" s="156"/>
      <c r="B170" s="7" t="s">
        <v>648</v>
      </c>
      <c r="C170" s="62" t="s">
        <v>649</v>
      </c>
    </row>
    <row r="171" spans="1:3" ht="37.5">
      <c r="A171" s="156"/>
      <c r="B171" s="7" t="s">
        <v>650</v>
      </c>
      <c r="C171" s="62" t="s">
        <v>651</v>
      </c>
    </row>
    <row r="172" spans="1:3" ht="37.5">
      <c r="A172" s="156"/>
      <c r="B172" s="7" t="s">
        <v>652</v>
      </c>
      <c r="C172" s="62" t="s">
        <v>653</v>
      </c>
    </row>
    <row r="173" spans="1:3" ht="56.25">
      <c r="A173" s="156"/>
      <c r="B173" s="7" t="s">
        <v>654</v>
      </c>
      <c r="C173" s="62" t="s">
        <v>655</v>
      </c>
    </row>
    <row r="174" spans="1:3" ht="37.5">
      <c r="A174" s="156"/>
      <c r="B174" s="7" t="s">
        <v>669</v>
      </c>
      <c r="C174" s="62" t="s">
        <v>670</v>
      </c>
    </row>
    <row r="175" spans="1:3" ht="37.5">
      <c r="A175" s="156"/>
      <c r="B175" s="7" t="s">
        <v>673</v>
      </c>
      <c r="C175" s="62" t="s">
        <v>672</v>
      </c>
    </row>
    <row r="176" spans="1:3" ht="23.25">
      <c r="A176" s="156"/>
      <c r="B176" s="7" t="s">
        <v>656</v>
      </c>
      <c r="C176" s="62" t="s">
        <v>657</v>
      </c>
    </row>
    <row r="177" spans="1:3" ht="23.25">
      <c r="A177" s="156"/>
      <c r="B177" s="7" t="s">
        <v>658</v>
      </c>
      <c r="C177" s="62" t="s">
        <v>602</v>
      </c>
    </row>
    <row r="178" spans="1:3" ht="23.25">
      <c r="A178" s="156"/>
      <c r="B178" s="7" t="s">
        <v>969</v>
      </c>
      <c r="C178" s="62" t="s">
        <v>729</v>
      </c>
    </row>
    <row r="179" spans="1:3" ht="37.5">
      <c r="A179" s="156"/>
      <c r="B179" s="7" t="s">
        <v>970</v>
      </c>
      <c r="C179" s="62" t="s">
        <v>730</v>
      </c>
    </row>
    <row r="180" spans="1:3" ht="23.25">
      <c r="A180" s="156"/>
      <c r="B180" s="7" t="s">
        <v>971</v>
      </c>
      <c r="C180" s="62" t="s">
        <v>731</v>
      </c>
    </row>
    <row r="181" spans="1:3" ht="23.25">
      <c r="A181" s="156"/>
      <c r="B181" s="14" t="s">
        <v>959</v>
      </c>
      <c r="C181" s="62" t="s">
        <v>732</v>
      </c>
    </row>
    <row r="182" spans="1:3" ht="23.25">
      <c r="A182" s="156"/>
      <c r="B182" s="7" t="s">
        <v>960</v>
      </c>
      <c r="C182" s="62" t="s">
        <v>733</v>
      </c>
    </row>
    <row r="183" spans="1:3" ht="23.25">
      <c r="A183" s="156"/>
      <c r="B183" s="7" t="s">
        <v>937</v>
      </c>
      <c r="C183" s="62" t="s">
        <v>718</v>
      </c>
    </row>
    <row r="184" spans="1:3" ht="37.5">
      <c r="A184" s="156"/>
      <c r="B184" s="7" t="s">
        <v>938</v>
      </c>
      <c r="C184" s="62" t="s">
        <v>677</v>
      </c>
    </row>
    <row r="185" spans="1:3" ht="23.25">
      <c r="A185" s="156"/>
      <c r="B185" s="7" t="s">
        <v>945</v>
      </c>
      <c r="C185" s="62" t="s">
        <v>681</v>
      </c>
    </row>
    <row r="186" spans="1:3" ht="23.25">
      <c r="A186" s="156"/>
      <c r="B186" s="7" t="s">
        <v>946</v>
      </c>
      <c r="C186" s="62" t="s">
        <v>682</v>
      </c>
    </row>
    <row r="187" spans="1:3" ht="23.25">
      <c r="A187" s="156"/>
      <c r="B187" s="7" t="s">
        <v>961</v>
      </c>
      <c r="C187" s="62" t="s">
        <v>734</v>
      </c>
    </row>
    <row r="188" spans="1:3" ht="37.5">
      <c r="A188" s="156"/>
      <c r="B188" s="14" t="s">
        <v>962</v>
      </c>
      <c r="C188" s="62" t="s">
        <v>735</v>
      </c>
    </row>
    <row r="189" spans="1:3" ht="75">
      <c r="A189" s="156"/>
      <c r="B189" s="7" t="s">
        <v>968</v>
      </c>
      <c r="C189" s="62" t="s">
        <v>736</v>
      </c>
    </row>
    <row r="190" spans="1:3" ht="37.5">
      <c r="A190" s="156"/>
      <c r="B190" s="7" t="s">
        <v>965</v>
      </c>
      <c r="C190" s="62" t="s">
        <v>684</v>
      </c>
    </row>
    <row r="191" spans="1:3" ht="37.5">
      <c r="A191" s="156"/>
      <c r="B191" s="7" t="s">
        <v>966</v>
      </c>
      <c r="C191" s="62" t="s">
        <v>685</v>
      </c>
    </row>
    <row r="192" spans="1:3" ht="30" customHeight="1">
      <c r="A192" s="156"/>
      <c r="B192" s="7" t="s">
        <v>967</v>
      </c>
      <c r="C192" s="62" t="s">
        <v>686</v>
      </c>
    </row>
    <row r="193" spans="1:3" ht="37.5">
      <c r="A193" s="157"/>
      <c r="B193" s="7" t="s">
        <v>950</v>
      </c>
      <c r="C193" s="62" t="s">
        <v>690</v>
      </c>
    </row>
  </sheetData>
  <sheetProtection/>
  <mergeCells count="1">
    <mergeCell ref="A6:C6"/>
  </mergeCells>
  <printOptions/>
  <pageMargins left="0.9448818897637796" right="0.3937007874015748" top="0.3937007874015748" bottom="0.3937007874015748" header="0.31496062992125984" footer="0.31496062992125984"/>
  <pageSetup fitToHeight="0" fitToWidth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7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7.375" style="1" customWidth="1"/>
    <col min="2" max="2" width="31.25390625" style="1" customWidth="1"/>
    <col min="3" max="3" width="78.00390625" style="1" customWidth="1"/>
    <col min="4" max="16384" width="9.125" style="1" customWidth="1"/>
  </cols>
  <sheetData>
    <row r="1" ht="16.5" customHeight="1">
      <c r="C1" s="1" t="s">
        <v>744</v>
      </c>
    </row>
    <row r="2" ht="16.5" customHeight="1">
      <c r="C2" s="1" t="s">
        <v>745</v>
      </c>
    </row>
    <row r="3" ht="16.5" customHeight="1">
      <c r="C3" s="1" t="s">
        <v>746</v>
      </c>
    </row>
    <row r="4" ht="16.5" customHeight="1">
      <c r="C4" s="1" t="s">
        <v>1063</v>
      </c>
    </row>
    <row r="7" spans="1:3" ht="15.75">
      <c r="A7" s="333" t="s">
        <v>747</v>
      </c>
      <c r="B7" s="333"/>
      <c r="C7" s="333"/>
    </row>
    <row r="8" spans="1:3" ht="15.75">
      <c r="A8" s="333" t="s">
        <v>748</v>
      </c>
      <c r="B8" s="333"/>
      <c r="C8" s="333"/>
    </row>
    <row r="9" ht="15.75">
      <c r="A9" s="171"/>
    </row>
    <row r="10" spans="1:3" ht="15.75" customHeight="1">
      <c r="A10" s="334"/>
      <c r="B10" s="334"/>
      <c r="C10" s="154"/>
    </row>
    <row r="11" spans="1:3" ht="47.25">
      <c r="A11" s="46" t="s">
        <v>749</v>
      </c>
      <c r="B11" s="172" t="s">
        <v>750</v>
      </c>
      <c r="C11" s="46" t="s">
        <v>751</v>
      </c>
    </row>
    <row r="12" spans="1:3" s="142" customFormat="1" ht="22.5" customHeight="1">
      <c r="A12" s="173">
        <v>1</v>
      </c>
      <c r="B12" s="173">
        <v>2</v>
      </c>
      <c r="C12" s="174">
        <v>3</v>
      </c>
    </row>
    <row r="13" spans="1:3" ht="22.5" customHeight="1" hidden="1">
      <c r="A13" s="173">
        <v>624</v>
      </c>
      <c r="B13" s="175"/>
      <c r="C13" s="61" t="s">
        <v>692</v>
      </c>
    </row>
    <row r="14" spans="1:3" ht="40.5" customHeight="1" hidden="1">
      <c r="A14" s="175"/>
      <c r="B14" s="175" t="s">
        <v>752</v>
      </c>
      <c r="C14" s="176" t="s">
        <v>332</v>
      </c>
    </row>
    <row r="15" spans="1:3" s="32" customFormat="1" ht="31.5" customHeight="1">
      <c r="A15" s="46">
        <v>670</v>
      </c>
      <c r="B15" s="176"/>
      <c r="C15" s="46" t="s">
        <v>726</v>
      </c>
    </row>
    <row r="16" spans="1:3" s="32" customFormat="1" ht="31.5">
      <c r="A16" s="176"/>
      <c r="B16" s="177" t="s">
        <v>753</v>
      </c>
      <c r="C16" s="178" t="s">
        <v>754</v>
      </c>
    </row>
    <row r="17" spans="1:3" s="32" customFormat="1" ht="31.5">
      <c r="A17" s="176"/>
      <c r="B17" s="177" t="s">
        <v>328</v>
      </c>
      <c r="C17" s="178" t="s">
        <v>329</v>
      </c>
    </row>
    <row r="18" s="32" customFormat="1" ht="15.75"/>
    <row r="19" s="32" customFormat="1" ht="15.75"/>
    <row r="20" s="32" customFormat="1" ht="15.75" customHeight="1"/>
    <row r="21" s="32" customFormat="1" ht="15.75"/>
    <row r="22" s="32" customFormat="1" ht="15.75"/>
    <row r="23" s="32" customFormat="1" ht="15.75"/>
    <row r="24" s="32" customFormat="1" ht="15.75"/>
    <row r="25" s="32" customFormat="1" ht="15.75"/>
    <row r="26" s="32" customFormat="1" ht="15.75"/>
    <row r="27" s="32" customFormat="1" ht="15.75"/>
    <row r="28" s="32" customFormat="1" ht="15.75"/>
    <row r="29" s="32" customFormat="1" ht="15.75"/>
    <row r="30" s="32" customFormat="1" ht="15.75"/>
    <row r="31" s="32" customFormat="1" ht="15.75"/>
    <row r="32" s="32" customFormat="1" ht="15.75"/>
    <row r="33" s="32" customFormat="1" ht="15.75"/>
    <row r="34" s="32" customFormat="1" ht="15.75"/>
  </sheetData>
  <sheetProtection/>
  <mergeCells count="3">
    <mergeCell ref="A7:C7"/>
    <mergeCell ref="A8:C8"/>
    <mergeCell ref="A10:B10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375" style="88" customWidth="1"/>
    <col min="2" max="2" width="68.875" style="88" customWidth="1"/>
    <col min="3" max="3" width="25.125" style="88" customWidth="1"/>
    <col min="4" max="16384" width="9.125" style="88" customWidth="1"/>
  </cols>
  <sheetData>
    <row r="1" spans="1:4" ht="15.75">
      <c r="A1" s="59"/>
      <c r="B1" s="59"/>
      <c r="C1" s="31" t="s">
        <v>520</v>
      </c>
      <c r="D1" s="89"/>
    </row>
    <row r="2" spans="1:4" ht="15.75">
      <c r="A2" s="90"/>
      <c r="B2" s="90"/>
      <c r="C2" s="31" t="s">
        <v>521</v>
      </c>
      <c r="D2" s="91"/>
    </row>
    <row r="3" spans="1:4" ht="15.75">
      <c r="A3" s="90"/>
      <c r="B3" s="90"/>
      <c r="C3" s="31" t="s">
        <v>316</v>
      </c>
      <c r="D3" s="91"/>
    </row>
    <row r="4" spans="1:4" ht="15.75">
      <c r="A4" s="90"/>
      <c r="B4" s="90"/>
      <c r="C4" s="1" t="s">
        <v>1062</v>
      </c>
      <c r="D4" s="91"/>
    </row>
    <row r="5" spans="1:4" ht="15.75">
      <c r="A5" s="90"/>
      <c r="B5" s="90"/>
      <c r="C5" s="1"/>
      <c r="D5" s="91"/>
    </row>
    <row r="6" spans="1:4" ht="15.75">
      <c r="A6" s="90"/>
      <c r="B6" s="90"/>
      <c r="C6" s="1"/>
      <c r="D6" s="91"/>
    </row>
    <row r="7" spans="1:4" ht="44.25" customHeight="1">
      <c r="A7" s="335" t="s">
        <v>758</v>
      </c>
      <c r="B7" s="335"/>
      <c r="C7" s="335"/>
      <c r="D7" s="91"/>
    </row>
    <row r="8" spans="1:4" ht="15.75" customHeight="1">
      <c r="A8" s="92"/>
      <c r="B8" s="92"/>
      <c r="C8" s="92"/>
      <c r="D8" s="91"/>
    </row>
    <row r="9" spans="1:4" ht="15.75">
      <c r="A9" s="93" t="s">
        <v>484</v>
      </c>
      <c r="B9" s="90"/>
      <c r="C9" s="90" t="s">
        <v>0</v>
      </c>
      <c r="D9" s="91"/>
    </row>
    <row r="10" spans="1:3" ht="24" customHeight="1">
      <c r="A10" s="336" t="s">
        <v>345</v>
      </c>
      <c r="B10" s="336" t="s">
        <v>522</v>
      </c>
      <c r="C10" s="336" t="s">
        <v>523</v>
      </c>
    </row>
    <row r="11" spans="1:3" ht="12.75">
      <c r="A11" s="336"/>
      <c r="B11" s="336"/>
      <c r="C11" s="336"/>
    </row>
    <row r="12" spans="1:3" s="95" customFormat="1" ht="15.75">
      <c r="A12" s="94">
        <v>1</v>
      </c>
      <c r="B12" s="94">
        <v>2</v>
      </c>
      <c r="C12" s="94">
        <v>3</v>
      </c>
    </row>
    <row r="13" spans="1:3" ht="47.25">
      <c r="A13" s="96" t="s">
        <v>524</v>
      </c>
      <c r="B13" s="97" t="s">
        <v>525</v>
      </c>
      <c r="C13" s="96"/>
    </row>
    <row r="14" spans="1:3" ht="31.5" customHeight="1">
      <c r="A14" s="98"/>
      <c r="B14" s="99" t="s">
        <v>530</v>
      </c>
      <c r="C14" s="100">
        <v>0</v>
      </c>
    </row>
    <row r="15" spans="1:3" ht="31.5" customHeight="1">
      <c r="A15" s="98"/>
      <c r="B15" s="99" t="s">
        <v>526</v>
      </c>
      <c r="C15" s="100">
        <v>0</v>
      </c>
    </row>
    <row r="16" spans="1:3" ht="31.5" customHeight="1">
      <c r="A16" s="98"/>
      <c r="B16" s="99" t="s">
        <v>527</v>
      </c>
      <c r="C16" s="100">
        <v>0</v>
      </c>
    </row>
    <row r="17" spans="1:3" ht="31.5" customHeight="1">
      <c r="A17" s="98"/>
      <c r="B17" s="99" t="s">
        <v>533</v>
      </c>
      <c r="C17" s="100">
        <v>0</v>
      </c>
    </row>
    <row r="18" spans="1:3" ht="15.75">
      <c r="A18" s="98"/>
      <c r="B18" s="63"/>
      <c r="C18" s="98"/>
    </row>
    <row r="19" spans="1:3" ht="47.25">
      <c r="A19" s="96" t="s">
        <v>528</v>
      </c>
      <c r="B19" s="97" t="s">
        <v>529</v>
      </c>
      <c r="C19" s="98"/>
    </row>
    <row r="20" spans="1:3" ht="31.5" customHeight="1">
      <c r="A20" s="98"/>
      <c r="B20" s="99" t="s">
        <v>530</v>
      </c>
      <c r="C20" s="101">
        <v>0</v>
      </c>
    </row>
    <row r="21" spans="1:3" ht="31.5" customHeight="1">
      <c r="A21" s="98"/>
      <c r="B21" s="99" t="s">
        <v>526</v>
      </c>
      <c r="C21" s="101">
        <v>0</v>
      </c>
    </row>
    <row r="22" spans="1:3" ht="31.5" customHeight="1">
      <c r="A22" s="98"/>
      <c r="B22" s="99" t="s">
        <v>527</v>
      </c>
      <c r="C22" s="101">
        <v>0</v>
      </c>
    </row>
    <row r="23" spans="1:3" ht="31.5" customHeight="1">
      <c r="A23" s="98"/>
      <c r="B23" s="99" t="s">
        <v>533</v>
      </c>
      <c r="C23" s="101">
        <v>0</v>
      </c>
    </row>
  </sheetData>
  <sheetProtection/>
  <mergeCells count="4">
    <mergeCell ref="A7:C7"/>
    <mergeCell ref="A10:A11"/>
    <mergeCell ref="B10:B11"/>
    <mergeCell ref="C10:C11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00390625" style="88" customWidth="1"/>
    <col min="2" max="2" width="62.625" style="88" customWidth="1"/>
    <col min="3" max="4" width="13.875" style="88" customWidth="1"/>
    <col min="5" max="16384" width="9.125" style="88" customWidth="1"/>
  </cols>
  <sheetData>
    <row r="1" spans="1:4" ht="15.75">
      <c r="A1" s="59"/>
      <c r="B1" s="59"/>
      <c r="C1" s="31" t="s">
        <v>531</v>
      </c>
      <c r="D1" s="89"/>
    </row>
    <row r="2" spans="1:4" ht="15.75">
      <c r="A2" s="90"/>
      <c r="B2" s="90"/>
      <c r="C2" s="31" t="s">
        <v>521</v>
      </c>
      <c r="D2" s="102"/>
    </row>
    <row r="3" spans="1:4" ht="15.75">
      <c r="A3" s="90"/>
      <c r="B3" s="90"/>
      <c r="C3" s="31" t="s">
        <v>316</v>
      </c>
      <c r="D3" s="102"/>
    </row>
    <row r="4" spans="1:4" ht="15.75">
      <c r="A4" s="90"/>
      <c r="B4" s="90"/>
      <c r="C4" s="1" t="s">
        <v>1062</v>
      </c>
      <c r="D4" s="102"/>
    </row>
    <row r="5" spans="1:4" ht="15.75">
      <c r="A5" s="90"/>
      <c r="B5" s="90"/>
      <c r="C5" s="1"/>
      <c r="D5" s="102"/>
    </row>
    <row r="6" spans="1:4" ht="35.25" customHeight="1">
      <c r="A6" s="335" t="s">
        <v>759</v>
      </c>
      <c r="B6" s="335"/>
      <c r="C6" s="335"/>
      <c r="D6" s="335"/>
    </row>
    <row r="7" spans="1:4" ht="15.75" customHeight="1">
      <c r="A7" s="92"/>
      <c r="B7" s="92"/>
      <c r="C7" s="92"/>
      <c r="D7" s="92"/>
    </row>
    <row r="8" spans="1:4" ht="15.75">
      <c r="A8" s="93" t="s">
        <v>484</v>
      </c>
      <c r="B8" s="90"/>
      <c r="C8" s="90"/>
      <c r="D8" s="103" t="s">
        <v>0</v>
      </c>
    </row>
    <row r="9" spans="1:4" ht="19.5" customHeight="1">
      <c r="A9" s="336" t="s">
        <v>345</v>
      </c>
      <c r="B9" s="336" t="s">
        <v>522</v>
      </c>
      <c r="C9" s="336" t="s">
        <v>523</v>
      </c>
      <c r="D9" s="336"/>
    </row>
    <row r="10" spans="1:4" ht="24" customHeight="1">
      <c r="A10" s="336"/>
      <c r="B10" s="336"/>
      <c r="C10" s="104" t="s">
        <v>519</v>
      </c>
      <c r="D10" s="104" t="s">
        <v>760</v>
      </c>
    </row>
    <row r="11" spans="1:4" s="95" customFormat="1" ht="15.75" customHeight="1">
      <c r="A11" s="94">
        <v>1</v>
      </c>
      <c r="B11" s="94">
        <v>2</v>
      </c>
      <c r="C11" s="94">
        <v>3</v>
      </c>
      <c r="D11" s="104">
        <v>4</v>
      </c>
    </row>
    <row r="12" spans="1:4" ht="47.25">
      <c r="A12" s="96" t="s">
        <v>524</v>
      </c>
      <c r="B12" s="97" t="s">
        <v>525</v>
      </c>
      <c r="C12" s="96"/>
      <c r="D12" s="105"/>
    </row>
    <row r="13" spans="1:4" ht="31.5" customHeight="1">
      <c r="A13" s="98"/>
      <c r="B13" s="99" t="s">
        <v>532</v>
      </c>
      <c r="C13" s="100">
        <v>0</v>
      </c>
      <c r="D13" s="100">
        <v>0</v>
      </c>
    </row>
    <row r="14" spans="1:4" ht="31.5" customHeight="1">
      <c r="A14" s="98"/>
      <c r="B14" s="99" t="s">
        <v>526</v>
      </c>
      <c r="C14" s="100">
        <v>0</v>
      </c>
      <c r="D14" s="100">
        <v>0</v>
      </c>
    </row>
    <row r="15" spans="1:4" ht="31.5" customHeight="1">
      <c r="A15" s="98"/>
      <c r="B15" s="99" t="s">
        <v>527</v>
      </c>
      <c r="C15" s="100">
        <v>0</v>
      </c>
      <c r="D15" s="100">
        <v>0</v>
      </c>
    </row>
    <row r="16" spans="1:4" ht="31.5" customHeight="1">
      <c r="A16" s="98"/>
      <c r="B16" s="106" t="s">
        <v>761</v>
      </c>
      <c r="C16" s="100">
        <v>0</v>
      </c>
      <c r="D16" s="100"/>
    </row>
    <row r="17" spans="1:4" ht="31.5" customHeight="1">
      <c r="A17" s="98"/>
      <c r="B17" s="106" t="s">
        <v>762</v>
      </c>
      <c r="C17" s="98"/>
      <c r="D17" s="107">
        <v>0</v>
      </c>
    </row>
    <row r="18" spans="1:4" ht="15.75">
      <c r="A18" s="98"/>
      <c r="B18" s="63"/>
      <c r="C18" s="98"/>
      <c r="D18" s="105"/>
    </row>
    <row r="19" spans="1:4" ht="47.25">
      <c r="A19" s="96" t="s">
        <v>528</v>
      </c>
      <c r="B19" s="97" t="s">
        <v>529</v>
      </c>
      <c r="C19" s="98"/>
      <c r="D19" s="105"/>
    </row>
    <row r="20" spans="1:4" ht="31.5" customHeight="1">
      <c r="A20" s="98"/>
      <c r="B20" s="99" t="s">
        <v>532</v>
      </c>
      <c r="C20" s="100">
        <v>0</v>
      </c>
      <c r="D20" s="100">
        <v>0</v>
      </c>
    </row>
    <row r="21" spans="1:4" ht="31.5" customHeight="1">
      <c r="A21" s="98"/>
      <c r="B21" s="99" t="s">
        <v>526</v>
      </c>
      <c r="C21" s="100">
        <v>0</v>
      </c>
      <c r="D21" s="100">
        <v>0</v>
      </c>
    </row>
    <row r="22" spans="1:4" ht="31.5" customHeight="1">
      <c r="A22" s="98"/>
      <c r="B22" s="99" t="s">
        <v>527</v>
      </c>
      <c r="C22" s="100">
        <v>0</v>
      </c>
      <c r="D22" s="100">
        <v>0</v>
      </c>
    </row>
    <row r="23" spans="1:4" ht="31.5" customHeight="1">
      <c r="A23" s="98"/>
      <c r="B23" s="106" t="s">
        <v>761</v>
      </c>
      <c r="C23" s="100">
        <v>0</v>
      </c>
      <c r="D23" s="100"/>
    </row>
    <row r="24" spans="1:4" ht="31.5" customHeight="1">
      <c r="A24" s="105"/>
      <c r="B24" s="106" t="s">
        <v>762</v>
      </c>
      <c r="C24" s="98"/>
      <c r="D24" s="107">
        <v>0</v>
      </c>
    </row>
  </sheetData>
  <sheetProtection/>
  <mergeCells count="4">
    <mergeCell ref="A6:D6"/>
    <mergeCell ref="A9:A10"/>
    <mergeCell ref="B9:B10"/>
    <mergeCell ref="C9:D9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75390625" style="109" customWidth="1"/>
    <col min="2" max="2" width="91.75390625" style="109" customWidth="1"/>
    <col min="3" max="3" width="25.00390625" style="109" customWidth="1"/>
    <col min="4" max="16384" width="9.125" style="109" customWidth="1"/>
  </cols>
  <sheetData>
    <row r="1" spans="1:4" ht="15" customHeight="1">
      <c r="A1" s="108"/>
      <c r="B1" s="108"/>
      <c r="C1" s="31" t="s">
        <v>534</v>
      </c>
      <c r="D1" s="89"/>
    </row>
    <row r="2" spans="1:3" ht="15" customHeight="1">
      <c r="A2" s="108"/>
      <c r="B2" s="108"/>
      <c r="C2" s="31" t="s">
        <v>521</v>
      </c>
    </row>
    <row r="3" spans="1:3" ht="15" customHeight="1">
      <c r="A3" s="108"/>
      <c r="B3" s="108"/>
      <c r="C3" s="31" t="s">
        <v>316</v>
      </c>
    </row>
    <row r="4" spans="1:3" ht="15" customHeight="1">
      <c r="A4" s="108"/>
      <c r="B4" s="108"/>
      <c r="C4" s="1" t="s">
        <v>1062</v>
      </c>
    </row>
    <row r="5" spans="1:3" ht="15" customHeight="1">
      <c r="A5" s="108"/>
      <c r="B5" s="108"/>
      <c r="C5" s="1"/>
    </row>
    <row r="6" spans="1:3" ht="15.75">
      <c r="A6" s="108"/>
      <c r="B6" s="108"/>
      <c r="C6" s="110"/>
    </row>
    <row r="7" spans="1:3" ht="15" customHeight="1">
      <c r="A7" s="337" t="s">
        <v>763</v>
      </c>
      <c r="B7" s="337"/>
      <c r="C7" s="337"/>
    </row>
    <row r="8" spans="1:3" ht="15" customHeight="1">
      <c r="A8" s="111"/>
      <c r="B8" s="111"/>
      <c r="C8" s="111"/>
    </row>
    <row r="9" spans="1:3" ht="15.75">
      <c r="A9" s="111"/>
      <c r="B9" s="111"/>
      <c r="C9" s="112" t="s">
        <v>0</v>
      </c>
    </row>
    <row r="10" spans="1:3" ht="31.5">
      <c r="A10" s="113" t="s">
        <v>345</v>
      </c>
      <c r="B10" s="113" t="s">
        <v>535</v>
      </c>
      <c r="C10" s="113" t="s">
        <v>523</v>
      </c>
    </row>
    <row r="11" spans="1:3" s="114" customFormat="1" ht="15.75">
      <c r="A11" s="113">
        <v>1</v>
      </c>
      <c r="B11" s="113">
        <v>2</v>
      </c>
      <c r="C11" s="113">
        <v>3</v>
      </c>
    </row>
    <row r="12" spans="1:3" ht="34.5" customHeight="1">
      <c r="A12" s="115" t="s">
        <v>524</v>
      </c>
      <c r="B12" s="116" t="s">
        <v>536</v>
      </c>
      <c r="C12" s="115"/>
    </row>
    <row r="13" spans="1:3" ht="34.5" customHeight="1">
      <c r="A13" s="117" t="s">
        <v>537</v>
      </c>
      <c r="B13" s="118" t="s">
        <v>538</v>
      </c>
      <c r="C13" s="100">
        <v>0</v>
      </c>
    </row>
    <row r="14" spans="1:3" ht="31.5">
      <c r="A14" s="117" t="s">
        <v>539</v>
      </c>
      <c r="B14" s="118" t="s">
        <v>540</v>
      </c>
      <c r="C14" s="119">
        <v>0</v>
      </c>
    </row>
    <row r="15" spans="1:3" ht="38.25" customHeight="1">
      <c r="A15" s="117" t="s">
        <v>541</v>
      </c>
      <c r="B15" s="118" t="s">
        <v>542</v>
      </c>
      <c r="C15" s="100">
        <v>0</v>
      </c>
    </row>
    <row r="16" spans="1:3" ht="49.5" customHeight="1">
      <c r="A16" s="117" t="s">
        <v>543</v>
      </c>
      <c r="B16" s="118" t="s">
        <v>544</v>
      </c>
      <c r="C16" s="100">
        <v>0</v>
      </c>
    </row>
    <row r="17" spans="1:3" ht="39.75" customHeight="1">
      <c r="A17" s="117" t="s">
        <v>545</v>
      </c>
      <c r="B17" s="118" t="s">
        <v>546</v>
      </c>
      <c r="C17" s="119">
        <f>C14-C16</f>
        <v>0</v>
      </c>
    </row>
    <row r="18" spans="1:3" ht="36" customHeight="1">
      <c r="A18" s="115" t="s">
        <v>547</v>
      </c>
      <c r="B18" s="116" t="s">
        <v>548</v>
      </c>
      <c r="C18" s="119">
        <f>C16</f>
        <v>0</v>
      </c>
    </row>
    <row r="19" spans="1:3" ht="28.5" customHeight="1">
      <c r="A19" s="115" t="s">
        <v>549</v>
      </c>
      <c r="B19" s="116" t="s">
        <v>550</v>
      </c>
      <c r="C19" s="100">
        <v>0</v>
      </c>
    </row>
  </sheetData>
  <sheetProtection/>
  <mergeCells count="1">
    <mergeCell ref="A7:C7"/>
  </mergeCells>
  <printOptions/>
  <pageMargins left="0.3937007874015748" right="0.3937007874015748" top="0.984251968503937" bottom="0.3937007874015748" header="0.31496062992125984" footer="0.3937007874015748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.75390625" style="109" customWidth="1"/>
    <col min="2" max="2" width="93.75390625" style="109" customWidth="1"/>
    <col min="3" max="3" width="15.75390625" style="109" customWidth="1"/>
    <col min="4" max="4" width="14.75390625" style="109" customWidth="1"/>
    <col min="5" max="16384" width="9.125" style="109" customWidth="1"/>
  </cols>
  <sheetData>
    <row r="1" spans="3:4" ht="15.75">
      <c r="C1" s="31" t="s">
        <v>551</v>
      </c>
      <c r="D1" s="89"/>
    </row>
    <row r="2" spans="3:4" ht="15.75">
      <c r="C2" s="31" t="s">
        <v>521</v>
      </c>
      <c r="D2" s="120"/>
    </row>
    <row r="3" spans="3:4" ht="15.75">
      <c r="C3" s="31" t="s">
        <v>316</v>
      </c>
      <c r="D3" s="120"/>
    </row>
    <row r="4" spans="3:4" ht="15.75">
      <c r="C4" s="1" t="s">
        <v>1062</v>
      </c>
      <c r="D4" s="121"/>
    </row>
    <row r="5" spans="3:4" ht="26.25" customHeight="1">
      <c r="C5" s="121"/>
      <c r="D5" s="121"/>
    </row>
    <row r="6" spans="1:4" ht="22.5" customHeight="1">
      <c r="A6" s="337" t="s">
        <v>764</v>
      </c>
      <c r="B6" s="337"/>
      <c r="C6" s="337"/>
      <c r="D6" s="337"/>
    </row>
    <row r="7" spans="1:4" ht="18.75" customHeight="1">
      <c r="A7" s="111"/>
      <c r="B7" s="111"/>
      <c r="C7" s="111"/>
      <c r="D7" s="111"/>
    </row>
    <row r="8" spans="1:4" ht="15">
      <c r="A8" s="122"/>
      <c r="B8" s="122"/>
      <c r="D8" s="123" t="s">
        <v>324</v>
      </c>
    </row>
    <row r="9" spans="1:4" ht="21.75" customHeight="1">
      <c r="A9" s="338" t="s">
        <v>345</v>
      </c>
      <c r="B9" s="340" t="s">
        <v>535</v>
      </c>
      <c r="C9" s="342" t="s">
        <v>552</v>
      </c>
      <c r="D9" s="343"/>
    </row>
    <row r="10" spans="1:4" ht="15.75">
      <c r="A10" s="339"/>
      <c r="B10" s="341"/>
      <c r="C10" s="113" t="s">
        <v>519</v>
      </c>
      <c r="D10" s="113" t="s">
        <v>760</v>
      </c>
    </row>
    <row r="11" spans="1:4" s="114" customFormat="1" ht="15.75">
      <c r="A11" s="124">
        <v>1</v>
      </c>
      <c r="B11" s="124">
        <v>2</v>
      </c>
      <c r="C11" s="113">
        <v>3</v>
      </c>
      <c r="D11" s="113">
        <v>4</v>
      </c>
    </row>
    <row r="12" spans="1:4" ht="36" customHeight="1">
      <c r="A12" s="115" t="s">
        <v>524</v>
      </c>
      <c r="B12" s="116" t="s">
        <v>536</v>
      </c>
      <c r="C12" s="125"/>
      <c r="D12" s="125"/>
    </row>
    <row r="13" spans="1:4" ht="32.25" customHeight="1">
      <c r="A13" s="117" t="s">
        <v>537</v>
      </c>
      <c r="B13" s="118" t="s">
        <v>538</v>
      </c>
      <c r="C13" s="100">
        <v>0</v>
      </c>
      <c r="D13" s="100">
        <v>0</v>
      </c>
    </row>
    <row r="14" spans="1:4" ht="37.5" customHeight="1">
      <c r="A14" s="117" t="s">
        <v>539</v>
      </c>
      <c r="B14" s="118" t="s">
        <v>540</v>
      </c>
      <c r="C14" s="100">
        <v>0</v>
      </c>
      <c r="D14" s="100">
        <v>0</v>
      </c>
    </row>
    <row r="15" spans="1:4" ht="48.75" customHeight="1">
      <c r="A15" s="117" t="s">
        <v>541</v>
      </c>
      <c r="B15" s="118" t="s">
        <v>542</v>
      </c>
      <c r="C15" s="100">
        <v>0</v>
      </c>
      <c r="D15" s="100">
        <v>0</v>
      </c>
    </row>
    <row r="16" spans="1:4" ht="50.25" customHeight="1">
      <c r="A16" s="117" t="s">
        <v>543</v>
      </c>
      <c r="B16" s="118" t="s">
        <v>544</v>
      </c>
      <c r="C16" s="100">
        <v>0</v>
      </c>
      <c r="D16" s="100">
        <v>0</v>
      </c>
    </row>
    <row r="17" spans="1:4" ht="49.5" customHeight="1">
      <c r="A17" s="117" t="s">
        <v>545</v>
      </c>
      <c r="B17" s="118" t="s">
        <v>546</v>
      </c>
      <c r="C17" s="100">
        <f>C14-C16</f>
        <v>0</v>
      </c>
      <c r="D17" s="100">
        <f>D14-D16</f>
        <v>0</v>
      </c>
    </row>
    <row r="18" spans="1:4" ht="39" customHeight="1">
      <c r="A18" s="115" t="s">
        <v>547</v>
      </c>
      <c r="B18" s="116" t="s">
        <v>548</v>
      </c>
      <c r="C18" s="100">
        <v>0</v>
      </c>
      <c r="D18" s="100">
        <v>0</v>
      </c>
    </row>
    <row r="19" spans="1:4" ht="24" customHeight="1">
      <c r="A19" s="115" t="s">
        <v>549</v>
      </c>
      <c r="B19" s="116" t="s">
        <v>550</v>
      </c>
      <c r="C19" s="100">
        <v>0</v>
      </c>
      <c r="D19" s="100">
        <v>0</v>
      </c>
    </row>
  </sheetData>
  <sheetProtection/>
  <mergeCells count="4">
    <mergeCell ref="A6:D6"/>
    <mergeCell ref="A9:A10"/>
    <mergeCell ref="B9:B10"/>
    <mergeCell ref="C9:D9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2"/>
  <sheetViews>
    <sheetView zoomScale="80" zoomScaleNormal="80" zoomScalePageLayoutView="0" workbookViewId="0" topLeftCell="A1">
      <selection activeCell="D4" sqref="D4"/>
    </sheetView>
  </sheetViews>
  <sheetFormatPr defaultColWidth="9.00390625" defaultRowHeight="12.75"/>
  <cols>
    <col min="1" max="1" width="6.25390625" style="57" customWidth="1"/>
    <col min="2" max="2" width="27.125" style="57" customWidth="1"/>
    <col min="3" max="3" width="122.25390625" style="57" customWidth="1"/>
    <col min="4" max="4" width="24.00390625" style="57" customWidth="1"/>
    <col min="5" max="5" width="22.625" style="57" customWidth="1"/>
    <col min="6" max="6" width="9.125" style="57" customWidth="1"/>
    <col min="7" max="7" width="17.25390625" style="57" customWidth="1"/>
    <col min="8" max="8" width="15.125" style="57" customWidth="1"/>
    <col min="9" max="16384" width="9.125" style="57" customWidth="1"/>
  </cols>
  <sheetData>
    <row r="1" spans="1:8" ht="17.25" customHeight="1">
      <c r="A1" s="1"/>
      <c r="B1" s="1"/>
      <c r="C1" s="1"/>
      <c r="D1" s="41" t="s">
        <v>338</v>
      </c>
      <c r="E1" s="41"/>
      <c r="F1" s="41"/>
      <c r="G1" s="41"/>
      <c r="H1" s="41"/>
    </row>
    <row r="2" spans="1:10" ht="17.25" customHeight="1">
      <c r="A2" s="1"/>
      <c r="B2" s="1"/>
      <c r="C2" s="1"/>
      <c r="D2" s="59" t="s">
        <v>315</v>
      </c>
      <c r="E2" s="31"/>
      <c r="F2" s="41"/>
      <c r="G2" s="41"/>
      <c r="H2" s="41"/>
      <c r="J2" s="132"/>
    </row>
    <row r="3" spans="1:10" ht="17.25" customHeight="1">
      <c r="A3" s="1"/>
      <c r="B3" s="1"/>
      <c r="C3" s="1"/>
      <c r="D3" s="59" t="s">
        <v>316</v>
      </c>
      <c r="E3" s="41"/>
      <c r="F3" s="41"/>
      <c r="G3" s="41"/>
      <c r="H3" s="41"/>
      <c r="J3" s="132"/>
    </row>
    <row r="4" spans="1:10" ht="17.25" customHeight="1">
      <c r="A4" s="1"/>
      <c r="B4" s="196"/>
      <c r="C4" s="133"/>
      <c r="D4" s="1" t="s">
        <v>1062</v>
      </c>
      <c r="E4" s="1"/>
      <c r="F4" s="1"/>
      <c r="G4" s="1"/>
      <c r="H4" s="1"/>
      <c r="J4" s="132"/>
    </row>
    <row r="5" spans="1:10" ht="23.25">
      <c r="A5" s="1"/>
      <c r="B5" s="1"/>
      <c r="C5" s="1"/>
      <c r="E5" s="1"/>
      <c r="J5" s="132"/>
    </row>
    <row r="6" spans="1:10" ht="29.25" customHeight="1">
      <c r="A6" s="297" t="s">
        <v>856</v>
      </c>
      <c r="B6" s="297"/>
      <c r="C6" s="297"/>
      <c r="D6" s="297"/>
      <c r="E6" s="297"/>
      <c r="F6" s="200"/>
      <c r="J6" s="132"/>
    </row>
    <row r="7" spans="1:5" ht="23.25">
      <c r="A7" s="1"/>
      <c r="B7" s="1"/>
      <c r="C7" s="1"/>
      <c r="D7" s="198"/>
      <c r="E7" s="198" t="s">
        <v>566</v>
      </c>
    </row>
    <row r="8" spans="1:5" s="132" customFormat="1" ht="49.5" customHeight="1">
      <c r="A8" s="290" t="s">
        <v>567</v>
      </c>
      <c r="B8" s="291"/>
      <c r="C8" s="134" t="s">
        <v>568</v>
      </c>
      <c r="D8" s="46" t="s">
        <v>519</v>
      </c>
      <c r="E8" s="61" t="s">
        <v>760</v>
      </c>
    </row>
    <row r="9" spans="1:5" s="132" customFormat="1" ht="23.25" customHeight="1">
      <c r="A9" s="298">
        <v>1</v>
      </c>
      <c r="B9" s="299"/>
      <c r="C9" s="46">
        <v>2</v>
      </c>
      <c r="D9" s="135" t="s">
        <v>2</v>
      </c>
      <c r="E9" s="61">
        <v>4</v>
      </c>
    </row>
    <row r="10" spans="1:5" ht="23.25">
      <c r="A10" s="285" t="s">
        <v>821</v>
      </c>
      <c r="B10" s="300"/>
      <c r="C10" s="137" t="s">
        <v>569</v>
      </c>
      <c r="D10" s="138">
        <f>D11+D15+D19+D23+D27+D34+D37+D40+D43+D44+D13</f>
        <v>1216760</v>
      </c>
      <c r="E10" s="138">
        <f>E11+E15+E19+E23+E27+E34+E37+E40+E43+E44+E13</f>
        <v>1206199</v>
      </c>
    </row>
    <row r="11" spans="1:8" ht="23.25">
      <c r="A11" s="285" t="s">
        <v>822</v>
      </c>
      <c r="B11" s="300"/>
      <c r="C11" s="137" t="s">
        <v>570</v>
      </c>
      <c r="D11" s="138">
        <f>D12</f>
        <v>730367</v>
      </c>
      <c r="E11" s="138">
        <v>771077</v>
      </c>
      <c r="G11" s="201"/>
      <c r="H11" s="201"/>
    </row>
    <row r="12" spans="1:5" ht="23.25">
      <c r="A12" s="295" t="s">
        <v>823</v>
      </c>
      <c r="B12" s="296"/>
      <c r="C12" s="140" t="s">
        <v>571</v>
      </c>
      <c r="D12" s="119">
        <v>730367</v>
      </c>
      <c r="E12" s="119">
        <v>771077</v>
      </c>
    </row>
    <row r="13" spans="1:5" ht="40.5" customHeight="1">
      <c r="A13" s="285" t="s">
        <v>824</v>
      </c>
      <c r="B13" s="300"/>
      <c r="C13" s="137" t="s">
        <v>572</v>
      </c>
      <c r="D13" s="138">
        <f>D14</f>
        <v>13780</v>
      </c>
      <c r="E13" s="138">
        <f>E14</f>
        <v>13780</v>
      </c>
    </row>
    <row r="14" spans="1:5" ht="23.25">
      <c r="A14" s="295" t="s">
        <v>825</v>
      </c>
      <c r="B14" s="296"/>
      <c r="C14" s="140" t="s">
        <v>573</v>
      </c>
      <c r="D14" s="119">
        <v>13780</v>
      </c>
      <c r="E14" s="119">
        <v>13780</v>
      </c>
    </row>
    <row r="15" spans="1:5" ht="23.25">
      <c r="A15" s="285" t="s">
        <v>826</v>
      </c>
      <c r="B15" s="300"/>
      <c r="C15" s="137" t="s">
        <v>574</v>
      </c>
      <c r="D15" s="138">
        <f>D16+D17+D18</f>
        <v>76030</v>
      </c>
      <c r="E15" s="138">
        <f>E16+E17+E18</f>
        <v>25880</v>
      </c>
    </row>
    <row r="16" spans="1:5" ht="23.25">
      <c r="A16" s="295" t="s">
        <v>827</v>
      </c>
      <c r="B16" s="296"/>
      <c r="C16" s="140" t="s">
        <v>575</v>
      </c>
      <c r="D16" s="119">
        <v>68700</v>
      </c>
      <c r="E16" s="119">
        <v>18000</v>
      </c>
    </row>
    <row r="17" spans="1:5" ht="23.25">
      <c r="A17" s="295" t="s">
        <v>857</v>
      </c>
      <c r="B17" s="296"/>
      <c r="C17" s="140" t="s">
        <v>829</v>
      </c>
      <c r="D17" s="119">
        <v>280</v>
      </c>
      <c r="E17" s="119">
        <v>280</v>
      </c>
    </row>
    <row r="18" spans="1:5" ht="23.25">
      <c r="A18" s="295" t="s">
        <v>830</v>
      </c>
      <c r="B18" s="296"/>
      <c r="C18" s="140" t="s">
        <v>576</v>
      </c>
      <c r="D18" s="119">
        <v>7050</v>
      </c>
      <c r="E18" s="119">
        <v>7600</v>
      </c>
    </row>
    <row r="19" spans="1:5" ht="23.25">
      <c r="A19" s="285" t="s">
        <v>831</v>
      </c>
      <c r="B19" s="300"/>
      <c r="C19" s="137" t="s">
        <v>577</v>
      </c>
      <c r="D19" s="138">
        <f>D20+D21+D22</f>
        <v>277900</v>
      </c>
      <c r="E19" s="138">
        <f>E20+E21+E22</f>
        <v>277900</v>
      </c>
    </row>
    <row r="20" spans="1:5" ht="18.75" customHeight="1">
      <c r="A20" s="295" t="s">
        <v>832</v>
      </c>
      <c r="B20" s="296"/>
      <c r="C20" s="140" t="s">
        <v>578</v>
      </c>
      <c r="D20" s="119">
        <v>28500</v>
      </c>
      <c r="E20" s="119">
        <v>28500</v>
      </c>
    </row>
    <row r="21" spans="1:5" ht="18.75" customHeight="1">
      <c r="A21" s="295" t="s">
        <v>833</v>
      </c>
      <c r="B21" s="296"/>
      <c r="C21" s="140" t="s">
        <v>579</v>
      </c>
      <c r="D21" s="119">
        <v>106200</v>
      </c>
      <c r="E21" s="119">
        <v>106200</v>
      </c>
    </row>
    <row r="22" spans="1:5" ht="18.75" customHeight="1">
      <c r="A22" s="295" t="s">
        <v>858</v>
      </c>
      <c r="B22" s="296"/>
      <c r="C22" s="140" t="s">
        <v>580</v>
      </c>
      <c r="D22" s="119">
        <v>143200</v>
      </c>
      <c r="E22" s="119">
        <v>143200</v>
      </c>
    </row>
    <row r="23" spans="1:5" s="141" customFormat="1" ht="23.25">
      <c r="A23" s="285" t="s">
        <v>835</v>
      </c>
      <c r="B23" s="300"/>
      <c r="C23" s="137" t="s">
        <v>581</v>
      </c>
      <c r="D23" s="138">
        <f>D24+D25+D26</f>
        <v>13489</v>
      </c>
      <c r="E23" s="138">
        <f>E24+E25+E26</f>
        <v>13494</v>
      </c>
    </row>
    <row r="24" spans="1:5" s="141" customFormat="1" ht="21" customHeight="1">
      <c r="A24" s="295" t="s">
        <v>836</v>
      </c>
      <c r="B24" s="296"/>
      <c r="C24" s="140" t="s">
        <v>582</v>
      </c>
      <c r="D24" s="119">
        <v>12800</v>
      </c>
      <c r="E24" s="119">
        <v>12800</v>
      </c>
    </row>
    <row r="25" spans="1:5" ht="26.25" customHeight="1">
      <c r="A25" s="295" t="s">
        <v>859</v>
      </c>
      <c r="B25" s="296"/>
      <c r="C25" s="140" t="s">
        <v>583</v>
      </c>
      <c r="D25" s="119">
        <v>30</v>
      </c>
      <c r="E25" s="119">
        <v>30</v>
      </c>
    </row>
    <row r="26" spans="1:5" ht="52.5" customHeight="1">
      <c r="A26" s="295" t="s">
        <v>838</v>
      </c>
      <c r="B26" s="296"/>
      <c r="C26" s="140" t="s">
        <v>584</v>
      </c>
      <c r="D26" s="119">
        <v>659</v>
      </c>
      <c r="E26" s="119">
        <v>664</v>
      </c>
    </row>
    <row r="27" spans="1:5" ht="37.5" customHeight="1">
      <c r="A27" s="285" t="s">
        <v>839</v>
      </c>
      <c r="B27" s="300"/>
      <c r="C27" s="137" t="s">
        <v>585</v>
      </c>
      <c r="D27" s="138">
        <f>D28+D30+D32+D33+D29+D31</f>
        <v>72101</v>
      </c>
      <c r="E27" s="138">
        <f>E28+E30+E32+E33+E29+E31</f>
        <v>72025</v>
      </c>
    </row>
    <row r="28" spans="1:5" ht="51" customHeight="1">
      <c r="A28" s="295" t="s">
        <v>840</v>
      </c>
      <c r="B28" s="296"/>
      <c r="C28" s="140" t="s">
        <v>586</v>
      </c>
      <c r="D28" s="119">
        <v>43901</v>
      </c>
      <c r="E28" s="119">
        <v>43851</v>
      </c>
    </row>
    <row r="29" spans="1:5" ht="55.5" customHeight="1">
      <c r="A29" s="295" t="s">
        <v>697</v>
      </c>
      <c r="B29" s="296"/>
      <c r="C29" s="140" t="s">
        <v>608</v>
      </c>
      <c r="D29" s="119">
        <v>5970</v>
      </c>
      <c r="E29" s="119">
        <v>7095</v>
      </c>
    </row>
    <row r="30" spans="1:5" ht="45.75" customHeight="1">
      <c r="A30" s="295" t="s">
        <v>698</v>
      </c>
      <c r="B30" s="296"/>
      <c r="C30" s="140" t="s">
        <v>609</v>
      </c>
      <c r="D30" s="119">
        <v>7115</v>
      </c>
      <c r="E30" s="119">
        <v>5770</v>
      </c>
    </row>
    <row r="31" spans="1:5" ht="69" customHeight="1">
      <c r="A31" s="287" t="s">
        <v>700</v>
      </c>
      <c r="B31" s="287"/>
      <c r="C31" s="140" t="s">
        <v>701</v>
      </c>
      <c r="D31" s="119">
        <v>5731</v>
      </c>
      <c r="E31" s="119">
        <v>5731</v>
      </c>
    </row>
    <row r="32" spans="1:5" ht="42" customHeight="1">
      <c r="A32" s="295" t="s">
        <v>702</v>
      </c>
      <c r="B32" s="296"/>
      <c r="C32" s="140" t="s">
        <v>589</v>
      </c>
      <c r="D32" s="119">
        <v>1015</v>
      </c>
      <c r="E32" s="119">
        <v>1015</v>
      </c>
    </row>
    <row r="33" spans="1:5" ht="51" customHeight="1">
      <c r="A33" s="295" t="s">
        <v>844</v>
      </c>
      <c r="B33" s="296"/>
      <c r="C33" s="140" t="s">
        <v>610</v>
      </c>
      <c r="D33" s="119">
        <v>8369</v>
      </c>
      <c r="E33" s="119">
        <v>8563</v>
      </c>
    </row>
    <row r="34" spans="1:5" ht="23.25">
      <c r="A34" s="285" t="s">
        <v>845</v>
      </c>
      <c r="B34" s="300"/>
      <c r="C34" s="137" t="s">
        <v>591</v>
      </c>
      <c r="D34" s="138">
        <f>D35+D36</f>
        <v>19056</v>
      </c>
      <c r="E34" s="138">
        <f>E35+E36</f>
        <v>19056</v>
      </c>
    </row>
    <row r="35" spans="1:5" ht="23.25">
      <c r="A35" s="295" t="s">
        <v>846</v>
      </c>
      <c r="B35" s="296"/>
      <c r="C35" s="140" t="s">
        <v>592</v>
      </c>
      <c r="D35" s="119">
        <v>18256</v>
      </c>
      <c r="E35" s="119">
        <v>18256</v>
      </c>
    </row>
    <row r="36" spans="1:5" ht="23.25">
      <c r="A36" s="295" t="s">
        <v>847</v>
      </c>
      <c r="B36" s="296"/>
      <c r="C36" s="140" t="s">
        <v>593</v>
      </c>
      <c r="D36" s="119">
        <v>800</v>
      </c>
      <c r="E36" s="119">
        <v>800</v>
      </c>
    </row>
    <row r="37" spans="1:5" ht="23.25">
      <c r="A37" s="285" t="s">
        <v>848</v>
      </c>
      <c r="B37" s="300"/>
      <c r="C37" s="137" t="s">
        <v>594</v>
      </c>
      <c r="D37" s="138">
        <f>D38+D39</f>
        <v>2105</v>
      </c>
      <c r="E37" s="138">
        <f>E38+E39</f>
        <v>2105</v>
      </c>
    </row>
    <row r="38" spans="1:5" ht="23.25">
      <c r="A38" s="295" t="s">
        <v>860</v>
      </c>
      <c r="B38" s="296"/>
      <c r="C38" s="140" t="s">
        <v>595</v>
      </c>
      <c r="D38" s="119">
        <v>35</v>
      </c>
      <c r="E38" s="119">
        <v>35</v>
      </c>
    </row>
    <row r="39" spans="1:5" ht="23.25">
      <c r="A39" s="295" t="s">
        <v>849</v>
      </c>
      <c r="B39" s="296"/>
      <c r="C39" s="140" t="s">
        <v>596</v>
      </c>
      <c r="D39" s="119">
        <v>2070</v>
      </c>
      <c r="E39" s="119">
        <v>2070</v>
      </c>
    </row>
    <row r="40" spans="1:5" ht="23.25">
      <c r="A40" s="285" t="s">
        <v>850</v>
      </c>
      <c r="B40" s="300"/>
      <c r="C40" s="137" t="s">
        <v>597</v>
      </c>
      <c r="D40" s="138">
        <f>D41+D42</f>
        <v>3810</v>
      </c>
      <c r="E40" s="138">
        <f>E41+E42</f>
        <v>2460</v>
      </c>
    </row>
    <row r="41" spans="1:5" s="141" customFormat="1" ht="53.25" customHeight="1">
      <c r="A41" s="295" t="s">
        <v>861</v>
      </c>
      <c r="B41" s="296"/>
      <c r="C41" s="140" t="s">
        <v>611</v>
      </c>
      <c r="D41" s="119">
        <v>3310</v>
      </c>
      <c r="E41" s="119">
        <v>1960</v>
      </c>
    </row>
    <row r="42" spans="1:5" s="141" customFormat="1" ht="36.75" customHeight="1">
      <c r="A42" s="287" t="s">
        <v>852</v>
      </c>
      <c r="B42" s="287"/>
      <c r="C42" s="140" t="s">
        <v>599</v>
      </c>
      <c r="D42" s="119">
        <v>500</v>
      </c>
      <c r="E42" s="119">
        <v>500</v>
      </c>
    </row>
    <row r="43" spans="1:5" s="141" customFormat="1" ht="23.25">
      <c r="A43" s="285" t="s">
        <v>853</v>
      </c>
      <c r="B43" s="300"/>
      <c r="C43" s="137" t="s">
        <v>600</v>
      </c>
      <c r="D43" s="138">
        <v>7722</v>
      </c>
      <c r="E43" s="138">
        <v>8022</v>
      </c>
    </row>
    <row r="44" spans="1:5" s="141" customFormat="1" ht="24" customHeight="1">
      <c r="A44" s="285" t="s">
        <v>854</v>
      </c>
      <c r="B44" s="300"/>
      <c r="C44" s="137" t="s">
        <v>601</v>
      </c>
      <c r="D44" s="138">
        <v>400</v>
      </c>
      <c r="E44" s="138">
        <v>400</v>
      </c>
    </row>
    <row r="45" spans="1:5" s="141" customFormat="1" ht="23.25">
      <c r="A45" s="295" t="s">
        <v>862</v>
      </c>
      <c r="B45" s="296"/>
      <c r="C45" s="140" t="s">
        <v>602</v>
      </c>
      <c r="D45" s="119">
        <v>400</v>
      </c>
      <c r="E45" s="119">
        <v>400</v>
      </c>
    </row>
    <row r="46" spans="1:5" s="141" customFormat="1" ht="23.25">
      <c r="A46" s="285" t="s">
        <v>863</v>
      </c>
      <c r="B46" s="300"/>
      <c r="C46" s="137" t="s">
        <v>603</v>
      </c>
      <c r="D46" s="138">
        <f>D47+D48+D49</f>
        <v>1310222.2</v>
      </c>
      <c r="E46" s="138">
        <f>E47+E48+E49</f>
        <v>1324521.8</v>
      </c>
    </row>
    <row r="47" spans="1:5" ht="20.25" customHeight="1">
      <c r="A47" s="295" t="s">
        <v>931</v>
      </c>
      <c r="B47" s="296"/>
      <c r="C47" s="140" t="s">
        <v>612</v>
      </c>
      <c r="D47" s="119">
        <v>149134.8</v>
      </c>
      <c r="E47" s="119">
        <v>154276</v>
      </c>
    </row>
    <row r="48" spans="1:5" ht="18" customHeight="1">
      <c r="A48" s="295" t="s">
        <v>932</v>
      </c>
      <c r="B48" s="296"/>
      <c r="C48" s="140" t="s">
        <v>605</v>
      </c>
      <c r="D48" s="119">
        <v>85274.4</v>
      </c>
      <c r="E48" s="119">
        <v>84731.7</v>
      </c>
    </row>
    <row r="49" spans="1:5" ht="23.25">
      <c r="A49" s="295" t="s">
        <v>933</v>
      </c>
      <c r="B49" s="296"/>
      <c r="C49" s="140" t="s">
        <v>613</v>
      </c>
      <c r="D49" s="119">
        <v>1075813</v>
      </c>
      <c r="E49" s="119">
        <v>1085514.1</v>
      </c>
    </row>
    <row r="50" spans="1:5" ht="30" customHeight="1">
      <c r="A50" s="301"/>
      <c r="B50" s="302"/>
      <c r="C50" s="137" t="s">
        <v>607</v>
      </c>
      <c r="D50" s="138">
        <f>D46+D10</f>
        <v>2526982.2</v>
      </c>
      <c r="E50" s="138">
        <f>E46+E10</f>
        <v>2530720.8</v>
      </c>
    </row>
    <row r="52" spans="4:5" ht="23.25">
      <c r="D52" s="251"/>
      <c r="E52" s="251"/>
    </row>
  </sheetData>
  <sheetProtection/>
  <mergeCells count="44">
    <mergeCell ref="A46:B46"/>
    <mergeCell ref="A47:B47"/>
    <mergeCell ref="A48:B48"/>
    <mergeCell ref="A49:B49"/>
    <mergeCell ref="A50:B50"/>
    <mergeCell ref="A40:B40"/>
    <mergeCell ref="A41:B41"/>
    <mergeCell ref="A42:B42"/>
    <mergeCell ref="A43:B43"/>
    <mergeCell ref="A44:B44"/>
    <mergeCell ref="A31:B31"/>
    <mergeCell ref="A32:B32"/>
    <mergeCell ref="A33:B33"/>
    <mergeCell ref="A45:B45"/>
    <mergeCell ref="A34:B34"/>
    <mergeCell ref="A35:B35"/>
    <mergeCell ref="A36:B36"/>
    <mergeCell ref="A37:B37"/>
    <mergeCell ref="A38:B38"/>
    <mergeCell ref="A39:B39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6:E6"/>
    <mergeCell ref="A8:B8"/>
    <mergeCell ref="A9:B9"/>
    <mergeCell ref="A10:B10"/>
    <mergeCell ref="A11:B11"/>
    <mergeCell ref="A12:B12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6"/>
  <sheetViews>
    <sheetView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113.00390625" style="59" customWidth="1"/>
    <col min="2" max="2" width="26.00390625" style="1" customWidth="1"/>
    <col min="3" max="3" width="9.125" style="143" customWidth="1"/>
    <col min="4" max="16384" width="9.125" style="59" customWidth="1"/>
  </cols>
  <sheetData>
    <row r="1" spans="1:8" ht="15.75">
      <c r="A1" s="31"/>
      <c r="B1" s="1" t="s">
        <v>350</v>
      </c>
      <c r="H1" s="144"/>
    </row>
    <row r="2" spans="1:8" ht="15.75">
      <c r="A2" s="31"/>
      <c r="B2" s="1" t="s">
        <v>315</v>
      </c>
      <c r="H2" s="144"/>
    </row>
    <row r="3" spans="1:8" ht="15.75">
      <c r="A3" s="31"/>
      <c r="B3" s="1" t="s">
        <v>316</v>
      </c>
      <c r="H3" s="144"/>
    </row>
    <row r="4" spans="1:8" ht="15.75">
      <c r="A4" s="1"/>
      <c r="B4" s="1" t="s">
        <v>1062</v>
      </c>
      <c r="H4" s="144"/>
    </row>
    <row r="5" spans="1:8" ht="15.75">
      <c r="A5" s="1"/>
      <c r="H5" s="144"/>
    </row>
    <row r="7" spans="1:2" ht="33" customHeight="1">
      <c r="A7" s="303" t="s">
        <v>1065</v>
      </c>
      <c r="B7" s="303"/>
    </row>
    <row r="8" ht="21" customHeight="1">
      <c r="B8" s="33"/>
    </row>
    <row r="9" spans="1:3" s="146" customFormat="1" ht="21.75" customHeight="1">
      <c r="A9" s="202" t="s">
        <v>614</v>
      </c>
      <c r="B9" s="46" t="s">
        <v>615</v>
      </c>
      <c r="C9" s="145"/>
    </row>
    <row r="10" spans="1:3" s="146" customFormat="1" ht="15.75">
      <c r="A10" s="46">
        <v>1</v>
      </c>
      <c r="B10" s="46">
        <v>2</v>
      </c>
      <c r="C10" s="145"/>
    </row>
    <row r="11" spans="1:2" ht="24.75" customHeight="1">
      <c r="A11" s="150" t="s">
        <v>616</v>
      </c>
      <c r="B11" s="136"/>
    </row>
    <row r="12" spans="1:2" ht="31.5">
      <c r="A12" s="149" t="s">
        <v>617</v>
      </c>
      <c r="B12" s="139">
        <v>100</v>
      </c>
    </row>
    <row r="13" spans="1:2" ht="31.5">
      <c r="A13" s="149" t="s">
        <v>618</v>
      </c>
      <c r="B13" s="139">
        <v>100</v>
      </c>
    </row>
    <row r="14" spans="1:2" ht="22.5" customHeight="1">
      <c r="A14" s="149" t="s">
        <v>619</v>
      </c>
      <c r="B14" s="139">
        <v>100</v>
      </c>
    </row>
    <row r="15" spans="1:2" ht="47.25">
      <c r="A15" s="149" t="s">
        <v>620</v>
      </c>
      <c r="B15" s="139">
        <v>100</v>
      </c>
    </row>
    <row r="16" spans="1:2" ht="31.5">
      <c r="A16" s="149" t="s">
        <v>621</v>
      </c>
      <c r="B16" s="139">
        <v>100</v>
      </c>
    </row>
    <row r="17" spans="1:2" ht="22.5" customHeight="1">
      <c r="A17" s="149" t="s">
        <v>622</v>
      </c>
      <c r="B17" s="139">
        <v>100</v>
      </c>
    </row>
    <row r="18" spans="1:2" ht="39.75" customHeight="1">
      <c r="A18" s="150" t="s">
        <v>623</v>
      </c>
      <c r="B18" s="136"/>
    </row>
    <row r="19" spans="1:2" ht="50.25" customHeight="1">
      <c r="A19" s="149" t="s">
        <v>624</v>
      </c>
      <c r="B19" s="139">
        <v>50</v>
      </c>
    </row>
    <row r="20" spans="1:2" ht="66.75" customHeight="1">
      <c r="A20" s="147" t="s">
        <v>625</v>
      </c>
      <c r="B20" s="139">
        <v>50</v>
      </c>
    </row>
    <row r="21" spans="1:2" ht="67.5" customHeight="1">
      <c r="A21" s="149" t="s">
        <v>626</v>
      </c>
      <c r="B21" s="139">
        <v>50</v>
      </c>
    </row>
    <row r="22" spans="1:3" ht="24.75" customHeight="1">
      <c r="A22" s="150" t="s">
        <v>627</v>
      </c>
      <c r="B22" s="136"/>
      <c r="C22" s="148"/>
    </row>
    <row r="23" spans="1:2" ht="18.75" customHeight="1">
      <c r="A23" s="149" t="s">
        <v>628</v>
      </c>
      <c r="B23" s="139">
        <v>100</v>
      </c>
    </row>
    <row r="24" spans="1:2" ht="18" customHeight="1">
      <c r="A24" s="149" t="s">
        <v>629</v>
      </c>
      <c r="B24" s="139">
        <v>100</v>
      </c>
    </row>
    <row r="25" spans="1:2" ht="31.5">
      <c r="A25" s="149" t="s">
        <v>630</v>
      </c>
      <c r="B25" s="139">
        <v>100</v>
      </c>
    </row>
    <row r="26" spans="1:2" ht="27" customHeight="1">
      <c r="A26" s="150" t="s">
        <v>631</v>
      </c>
      <c r="B26" s="139"/>
    </row>
    <row r="27" spans="1:2" ht="31.5">
      <c r="A27" s="149" t="s">
        <v>632</v>
      </c>
      <c r="B27" s="139">
        <v>100</v>
      </c>
    </row>
    <row r="28" spans="1:2" ht="27.75" customHeight="1">
      <c r="A28" s="150" t="s">
        <v>633</v>
      </c>
      <c r="B28" s="139"/>
    </row>
    <row r="29" spans="1:2" ht="49.5" customHeight="1">
      <c r="A29" s="149" t="s">
        <v>634</v>
      </c>
      <c r="B29" s="139">
        <v>100</v>
      </c>
    </row>
    <row r="30" spans="1:2" ht="31.5">
      <c r="A30" s="149" t="s">
        <v>635</v>
      </c>
      <c r="B30" s="139">
        <v>100</v>
      </c>
    </row>
    <row r="31" spans="1:2" ht="45">
      <c r="A31" s="151" t="s">
        <v>636</v>
      </c>
      <c r="B31" s="139">
        <v>100</v>
      </c>
    </row>
    <row r="32" spans="1:2" ht="26.25" customHeight="1">
      <c r="A32" s="150" t="s">
        <v>637</v>
      </c>
      <c r="B32" s="136"/>
    </row>
    <row r="33" spans="1:2" ht="22.5" customHeight="1">
      <c r="A33" s="149" t="s">
        <v>638</v>
      </c>
      <c r="B33" s="139">
        <v>100</v>
      </c>
    </row>
    <row r="34" spans="1:2" ht="38.25" customHeight="1">
      <c r="A34" s="149" t="s">
        <v>864</v>
      </c>
      <c r="B34" s="139">
        <v>100</v>
      </c>
    </row>
    <row r="35" spans="1:2" ht="21" customHeight="1">
      <c r="A35" s="149" t="s">
        <v>602</v>
      </c>
      <c r="B35" s="139">
        <v>100</v>
      </c>
    </row>
    <row r="36" spans="1:2" ht="21.75" customHeight="1">
      <c r="A36" s="149" t="s">
        <v>639</v>
      </c>
      <c r="B36" s="139">
        <v>100</v>
      </c>
    </row>
  </sheetData>
  <sheetProtection/>
  <mergeCells count="1">
    <mergeCell ref="A7:B7"/>
  </mergeCells>
  <printOptions/>
  <pageMargins left="0.984251968503937" right="0.3937007874015748" top="0.3937007874015748" bottom="0.3937007874015748" header="0.6692913385826772" footer="0.3937007874015748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62"/>
  <sheetViews>
    <sheetView zoomScale="80" zoomScaleNormal="80" zoomScalePageLayoutView="0" workbookViewId="0" topLeftCell="A437">
      <selection activeCell="K8" sqref="K8"/>
    </sheetView>
  </sheetViews>
  <sheetFormatPr defaultColWidth="40.75390625" defaultRowHeight="12.75"/>
  <cols>
    <col min="1" max="1" width="21.375" style="29" customWidth="1"/>
    <col min="2" max="2" width="13.00390625" style="29" customWidth="1"/>
    <col min="3" max="3" width="117.375" style="30" customWidth="1"/>
    <col min="4" max="4" width="25.625" style="29" customWidth="1"/>
    <col min="5" max="5" width="14.125" style="2" customWidth="1"/>
    <col min="6" max="6" width="14.25390625" style="2" customWidth="1"/>
    <col min="7" max="7" width="12.75390625" style="2" customWidth="1"/>
    <col min="8" max="8" width="5.75390625" style="2" customWidth="1"/>
    <col min="9" max="16384" width="40.75390625" style="2" customWidth="1"/>
  </cols>
  <sheetData>
    <row r="1" spans="1:4" ht="18.75">
      <c r="A1" s="304"/>
      <c r="B1" s="304"/>
      <c r="D1" s="31" t="s">
        <v>739</v>
      </c>
    </row>
    <row r="2" ht="18.75">
      <c r="D2" s="32" t="s">
        <v>315</v>
      </c>
    </row>
    <row r="3" ht="18.75">
      <c r="D3" s="32" t="s">
        <v>316</v>
      </c>
    </row>
    <row r="4" ht="18.75">
      <c r="D4" s="1" t="s">
        <v>1062</v>
      </c>
    </row>
    <row r="6" spans="1:9" ht="45.75" customHeight="1">
      <c r="A6" s="305" t="s">
        <v>914</v>
      </c>
      <c r="B6" s="305"/>
      <c r="C6" s="305"/>
      <c r="D6" s="305"/>
      <c r="E6" s="30"/>
      <c r="F6" s="30"/>
      <c r="G6" s="30"/>
      <c r="H6" s="30"/>
      <c r="I6" s="30"/>
    </row>
    <row r="7" spans="1:9" ht="18.75" customHeight="1">
      <c r="A7" s="34"/>
      <c r="B7" s="28"/>
      <c r="C7" s="28"/>
      <c r="E7" s="30"/>
      <c r="F7" s="30"/>
      <c r="G7" s="30"/>
      <c r="H7" s="30"/>
      <c r="I7" s="30"/>
    </row>
    <row r="8" spans="4:9" ht="18.75">
      <c r="D8" s="29" t="s">
        <v>0</v>
      </c>
      <c r="E8" s="30"/>
      <c r="F8" s="30"/>
      <c r="G8" s="30"/>
      <c r="H8" s="30"/>
      <c r="I8" s="30"/>
    </row>
    <row r="9" spans="1:4" s="3" customFormat="1" ht="37.5">
      <c r="A9" s="35" t="s">
        <v>4</v>
      </c>
      <c r="B9" s="35" t="s">
        <v>5</v>
      </c>
      <c r="C9" s="36" t="s">
        <v>3</v>
      </c>
      <c r="D9" s="55" t="s">
        <v>1070</v>
      </c>
    </row>
    <row r="10" spans="1:4" s="4" customFormat="1" ht="18.75">
      <c r="A10" s="37" t="s">
        <v>319</v>
      </c>
      <c r="B10" s="37" t="s">
        <v>320</v>
      </c>
      <c r="C10" s="36">
        <v>3</v>
      </c>
      <c r="D10" s="27">
        <v>4</v>
      </c>
    </row>
    <row r="11" spans="1:4" ht="37.5">
      <c r="A11" s="23" t="s">
        <v>6</v>
      </c>
      <c r="B11" s="23" t="s">
        <v>299</v>
      </c>
      <c r="C11" s="13" t="s">
        <v>7</v>
      </c>
      <c r="D11" s="26">
        <f>D12+D48</f>
        <v>1418696.9333300001</v>
      </c>
    </row>
    <row r="12" spans="1:4" ht="37.5">
      <c r="A12" s="23" t="s">
        <v>8</v>
      </c>
      <c r="B12" s="23" t="s">
        <v>299</v>
      </c>
      <c r="C12" s="13" t="s">
        <v>9</v>
      </c>
      <c r="D12" s="26">
        <f>D13+D37</f>
        <v>94464.23333</v>
      </c>
    </row>
    <row r="13" spans="1:4" ht="37.5">
      <c r="A13" s="23" t="s">
        <v>10</v>
      </c>
      <c r="B13" s="23"/>
      <c r="C13" s="13" t="s">
        <v>756</v>
      </c>
      <c r="D13" s="26">
        <f>D14+D16+D18+D20+D22+D24+D26+D30</f>
        <v>93012.03333</v>
      </c>
    </row>
    <row r="14" spans="1:4" ht="18.75">
      <c r="A14" s="18" t="s">
        <v>11</v>
      </c>
      <c r="B14" s="18" t="s">
        <v>299</v>
      </c>
      <c r="C14" s="10" t="s">
        <v>560</v>
      </c>
      <c r="D14" s="25">
        <f>D15</f>
        <v>10045</v>
      </c>
    </row>
    <row r="15" spans="1:4" ht="18.75">
      <c r="A15" s="18"/>
      <c r="B15" s="18" t="s">
        <v>47</v>
      </c>
      <c r="C15" s="11" t="s">
        <v>48</v>
      </c>
      <c r="D15" s="25">
        <v>10045</v>
      </c>
    </row>
    <row r="16" spans="1:4" ht="18.75">
      <c r="A16" s="18" t="s">
        <v>14</v>
      </c>
      <c r="B16" s="18"/>
      <c r="C16" s="10" t="s">
        <v>308</v>
      </c>
      <c r="D16" s="25">
        <f>D17</f>
        <v>350</v>
      </c>
    </row>
    <row r="17" spans="1:4" ht="37.5">
      <c r="A17" s="18"/>
      <c r="B17" s="18" t="s">
        <v>12</v>
      </c>
      <c r="C17" s="11" t="s">
        <v>13</v>
      </c>
      <c r="D17" s="25">
        <f>100+100+150</f>
        <v>350</v>
      </c>
    </row>
    <row r="18" spans="1:4" ht="18.75">
      <c r="A18" s="18" t="s">
        <v>460</v>
      </c>
      <c r="B18" s="18"/>
      <c r="C18" s="10" t="s">
        <v>461</v>
      </c>
      <c r="D18" s="25">
        <f>D19</f>
        <v>350</v>
      </c>
    </row>
    <row r="19" spans="1:4" ht="37.5">
      <c r="A19" s="18"/>
      <c r="B19" s="18" t="s">
        <v>12</v>
      </c>
      <c r="C19" s="11" t="s">
        <v>13</v>
      </c>
      <c r="D19" s="25">
        <f>150+100+100</f>
        <v>350</v>
      </c>
    </row>
    <row r="20" spans="1:4" ht="37.5">
      <c r="A20" s="18" t="s">
        <v>339</v>
      </c>
      <c r="B20" s="18"/>
      <c r="C20" s="11" t="s">
        <v>340</v>
      </c>
      <c r="D20" s="25">
        <f>D21</f>
        <v>3500</v>
      </c>
    </row>
    <row r="21" spans="1:4" ht="37.5">
      <c r="A21" s="18"/>
      <c r="B21" s="18" t="s">
        <v>12</v>
      </c>
      <c r="C21" s="11" t="s">
        <v>13</v>
      </c>
      <c r="D21" s="25">
        <v>3500</v>
      </c>
    </row>
    <row r="22" spans="1:4" ht="37.5">
      <c r="A22" s="18" t="s">
        <v>15</v>
      </c>
      <c r="B22" s="18" t="s">
        <v>299</v>
      </c>
      <c r="C22" s="10" t="s">
        <v>423</v>
      </c>
      <c r="D22" s="25">
        <f>D23</f>
        <v>2500</v>
      </c>
    </row>
    <row r="23" spans="1:4" ht="18.75">
      <c r="A23" s="18"/>
      <c r="B23" s="18" t="s">
        <v>16</v>
      </c>
      <c r="C23" s="11" t="s">
        <v>17</v>
      </c>
      <c r="D23" s="25">
        <v>2500</v>
      </c>
    </row>
    <row r="24" spans="1:4" ht="37.5">
      <c r="A24" s="19" t="s">
        <v>787</v>
      </c>
      <c r="B24" s="19"/>
      <c r="C24" s="60" t="s">
        <v>788</v>
      </c>
      <c r="D24" s="25">
        <f>D25</f>
        <v>300</v>
      </c>
    </row>
    <row r="25" spans="1:4" ht="18.75">
      <c r="A25" s="18"/>
      <c r="B25" s="18" t="s">
        <v>16</v>
      </c>
      <c r="C25" s="11" t="s">
        <v>17</v>
      </c>
      <c r="D25" s="25">
        <v>300</v>
      </c>
    </row>
    <row r="26" spans="1:4" ht="84" customHeight="1">
      <c r="A26" s="18" t="s">
        <v>1008</v>
      </c>
      <c r="B26" s="18"/>
      <c r="C26" s="11" t="s">
        <v>1009</v>
      </c>
      <c r="D26" s="25">
        <f>D27</f>
        <v>71948</v>
      </c>
    </row>
    <row r="27" spans="1:4" ht="18.75">
      <c r="A27" s="18"/>
      <c r="B27" s="18" t="s">
        <v>163</v>
      </c>
      <c r="C27" s="11" t="s">
        <v>178</v>
      </c>
      <c r="D27" s="25">
        <f>D29</f>
        <v>71948</v>
      </c>
    </row>
    <row r="28" spans="1:4" ht="18.75">
      <c r="A28" s="18"/>
      <c r="B28" s="18"/>
      <c r="C28" s="11" t="s">
        <v>792</v>
      </c>
      <c r="D28" s="25"/>
    </row>
    <row r="29" spans="1:4" ht="18.75">
      <c r="A29" s="18"/>
      <c r="B29" s="18"/>
      <c r="C29" s="11" t="s">
        <v>1010</v>
      </c>
      <c r="D29" s="25">
        <v>71948</v>
      </c>
    </row>
    <row r="30" spans="1:4" ht="56.25">
      <c r="A30" s="18" t="s">
        <v>767</v>
      </c>
      <c r="B30" s="18"/>
      <c r="C30" s="10" t="s">
        <v>988</v>
      </c>
      <c r="D30" s="131">
        <f>D31+D34</f>
        <v>4019.03333</v>
      </c>
    </row>
    <row r="31" spans="1:4" ht="18.75" hidden="1">
      <c r="A31" s="18"/>
      <c r="B31" s="18" t="s">
        <v>16</v>
      </c>
      <c r="C31" s="11" t="s">
        <v>17</v>
      </c>
      <c r="D31" s="25">
        <f>D33</f>
        <v>0</v>
      </c>
    </row>
    <row r="32" spans="1:4" ht="18.75" hidden="1">
      <c r="A32" s="18"/>
      <c r="B32" s="18"/>
      <c r="C32" s="10" t="s">
        <v>792</v>
      </c>
      <c r="D32" s="25"/>
    </row>
    <row r="33" spans="1:4" ht="18.75" hidden="1">
      <c r="A33" s="18"/>
      <c r="B33" s="18"/>
      <c r="C33" s="11" t="s">
        <v>801</v>
      </c>
      <c r="D33" s="25"/>
    </row>
    <row r="34" spans="1:4" ht="37.5">
      <c r="A34" s="18"/>
      <c r="B34" s="18" t="s">
        <v>12</v>
      </c>
      <c r="C34" s="11" t="s">
        <v>13</v>
      </c>
      <c r="D34" s="131">
        <f>D36</f>
        <v>4019.03333</v>
      </c>
    </row>
    <row r="35" spans="1:4" ht="18.75">
      <c r="A35" s="18"/>
      <c r="B35" s="18"/>
      <c r="C35" s="11" t="s">
        <v>792</v>
      </c>
      <c r="D35" s="131"/>
    </row>
    <row r="36" spans="1:4" ht="25.5" customHeight="1">
      <c r="A36" s="18"/>
      <c r="B36" s="18"/>
      <c r="C36" s="11" t="s">
        <v>1023</v>
      </c>
      <c r="D36" s="131">
        <v>4019.03333</v>
      </c>
    </row>
    <row r="37" spans="1:4" ht="37.5" customHeight="1">
      <c r="A37" s="23" t="s">
        <v>18</v>
      </c>
      <c r="B37" s="23"/>
      <c r="C37" s="13" t="s">
        <v>562</v>
      </c>
      <c r="D37" s="26">
        <f>D38+D40+D43+D45</f>
        <v>1452.2</v>
      </c>
    </row>
    <row r="38" spans="1:4" ht="18.75">
      <c r="A38" s="18" t="s">
        <v>25</v>
      </c>
      <c r="B38" s="18" t="s">
        <v>299</v>
      </c>
      <c r="C38" s="10" t="s">
        <v>464</v>
      </c>
      <c r="D38" s="25">
        <f>D39</f>
        <v>805</v>
      </c>
    </row>
    <row r="39" spans="1:4" ht="37.5">
      <c r="A39" s="18"/>
      <c r="B39" s="18" t="s">
        <v>12</v>
      </c>
      <c r="C39" s="11" t="s">
        <v>13</v>
      </c>
      <c r="D39" s="25">
        <v>805</v>
      </c>
    </row>
    <row r="40" spans="1:4" ht="18.75">
      <c r="A40" s="18" t="s">
        <v>19</v>
      </c>
      <c r="B40" s="18" t="s">
        <v>299</v>
      </c>
      <c r="C40" s="10" t="s">
        <v>20</v>
      </c>
      <c r="D40" s="25">
        <f>D41+D42</f>
        <v>475</v>
      </c>
    </row>
    <row r="41" spans="1:4" ht="18.75">
      <c r="A41" s="18"/>
      <c r="B41" s="18" t="s">
        <v>16</v>
      </c>
      <c r="C41" s="11" t="s">
        <v>17</v>
      </c>
      <c r="D41" s="25">
        <v>422.2</v>
      </c>
    </row>
    <row r="42" spans="1:4" ht="18.75">
      <c r="A42" s="18"/>
      <c r="B42" s="18" t="s">
        <v>21</v>
      </c>
      <c r="C42" s="11" t="s">
        <v>22</v>
      </c>
      <c r="D42" s="25">
        <v>52.8</v>
      </c>
    </row>
    <row r="43" spans="1:4" ht="18.75">
      <c r="A43" s="18" t="s">
        <v>23</v>
      </c>
      <c r="B43" s="18" t="s">
        <v>299</v>
      </c>
      <c r="C43" s="10" t="s">
        <v>24</v>
      </c>
      <c r="D43" s="25">
        <f>D44</f>
        <v>127.2</v>
      </c>
    </row>
    <row r="44" spans="1:4" ht="18.75">
      <c r="A44" s="18"/>
      <c r="B44" s="18" t="s">
        <v>16</v>
      </c>
      <c r="C44" s="11" t="s">
        <v>17</v>
      </c>
      <c r="D44" s="25">
        <v>127.2</v>
      </c>
    </row>
    <row r="45" spans="1:4" ht="18.75">
      <c r="A45" s="18" t="s">
        <v>26</v>
      </c>
      <c r="B45" s="18" t="s">
        <v>299</v>
      </c>
      <c r="C45" s="10" t="s">
        <v>1027</v>
      </c>
      <c r="D45" s="25">
        <f>D46+D47</f>
        <v>45</v>
      </c>
    </row>
    <row r="46" spans="1:4" ht="18.75">
      <c r="A46" s="18"/>
      <c r="B46" s="18" t="s">
        <v>16</v>
      </c>
      <c r="C46" s="11" t="s">
        <v>17</v>
      </c>
      <c r="D46" s="25">
        <v>15</v>
      </c>
    </row>
    <row r="47" spans="1:4" ht="18.75">
      <c r="A47" s="18"/>
      <c r="B47" s="18" t="s">
        <v>21</v>
      </c>
      <c r="C47" s="11" t="s">
        <v>22</v>
      </c>
      <c r="D47" s="25">
        <v>30</v>
      </c>
    </row>
    <row r="48" spans="1:4" ht="37.5">
      <c r="A48" s="23" t="s">
        <v>27</v>
      </c>
      <c r="B48" s="23" t="s">
        <v>299</v>
      </c>
      <c r="C48" s="13" t="s">
        <v>462</v>
      </c>
      <c r="D48" s="26">
        <f>D49+D63</f>
        <v>1324232.7000000002</v>
      </c>
    </row>
    <row r="49" spans="1:4" ht="37.5">
      <c r="A49" s="23" t="s">
        <v>28</v>
      </c>
      <c r="B49" s="23"/>
      <c r="C49" s="13" t="s">
        <v>29</v>
      </c>
      <c r="D49" s="26">
        <f>D50+D53+D55+D57+D59+D61</f>
        <v>334996.2</v>
      </c>
    </row>
    <row r="50" spans="1:4" ht="18.75">
      <c r="A50" s="18" t="s">
        <v>31</v>
      </c>
      <c r="B50" s="18" t="s">
        <v>299</v>
      </c>
      <c r="C50" s="10" t="s">
        <v>32</v>
      </c>
      <c r="D50" s="25">
        <f>D51+D52</f>
        <v>8982.5</v>
      </c>
    </row>
    <row r="51" spans="1:4" ht="56.25">
      <c r="A51" s="18"/>
      <c r="B51" s="18" t="s">
        <v>33</v>
      </c>
      <c r="C51" s="11" t="s">
        <v>34</v>
      </c>
      <c r="D51" s="25">
        <v>8871.5</v>
      </c>
    </row>
    <row r="52" spans="1:4" ht="18.75">
      <c r="A52" s="18"/>
      <c r="B52" s="18" t="s">
        <v>16</v>
      </c>
      <c r="C52" s="11" t="s">
        <v>17</v>
      </c>
      <c r="D52" s="25">
        <v>111</v>
      </c>
    </row>
    <row r="53" spans="1:4" ht="18.75">
      <c r="A53" s="18" t="s">
        <v>30</v>
      </c>
      <c r="B53" s="18" t="s">
        <v>299</v>
      </c>
      <c r="C53" s="10" t="s">
        <v>463</v>
      </c>
      <c r="D53" s="25">
        <f>D54</f>
        <v>123991.3</v>
      </c>
    </row>
    <row r="54" spans="1:4" ht="37.5">
      <c r="A54" s="18"/>
      <c r="B54" s="18" t="s">
        <v>12</v>
      </c>
      <c r="C54" s="11" t="s">
        <v>13</v>
      </c>
      <c r="D54" s="25">
        <v>123991.3</v>
      </c>
    </row>
    <row r="55" spans="1:4" ht="18.75">
      <c r="A55" s="18" t="s">
        <v>35</v>
      </c>
      <c r="B55" s="18" t="s">
        <v>299</v>
      </c>
      <c r="C55" s="10" t="s">
        <v>36</v>
      </c>
      <c r="D55" s="25">
        <f>D56</f>
        <v>95051.6</v>
      </c>
    </row>
    <row r="56" spans="1:4" ht="37.5">
      <c r="A56" s="18"/>
      <c r="B56" s="18" t="s">
        <v>12</v>
      </c>
      <c r="C56" s="11" t="s">
        <v>13</v>
      </c>
      <c r="D56" s="25">
        <v>95051.6</v>
      </c>
    </row>
    <row r="57" spans="1:4" ht="18.75">
      <c r="A57" s="18" t="s">
        <v>37</v>
      </c>
      <c r="B57" s="18" t="s">
        <v>299</v>
      </c>
      <c r="C57" s="10" t="s">
        <v>38</v>
      </c>
      <c r="D57" s="25">
        <f>D58</f>
        <v>75500</v>
      </c>
    </row>
    <row r="58" spans="1:4" ht="37.5">
      <c r="A58" s="18"/>
      <c r="B58" s="18" t="s">
        <v>12</v>
      </c>
      <c r="C58" s="11" t="s">
        <v>13</v>
      </c>
      <c r="D58" s="25">
        <v>75500</v>
      </c>
    </row>
    <row r="59" spans="1:4" ht="18.75">
      <c r="A59" s="18" t="s">
        <v>39</v>
      </c>
      <c r="B59" s="18" t="s">
        <v>299</v>
      </c>
      <c r="C59" s="10" t="s">
        <v>40</v>
      </c>
      <c r="D59" s="25">
        <f>D60</f>
        <v>31004.3</v>
      </c>
    </row>
    <row r="60" spans="1:4" ht="37.5">
      <c r="A60" s="18"/>
      <c r="B60" s="18" t="s">
        <v>12</v>
      </c>
      <c r="C60" s="11" t="s">
        <v>13</v>
      </c>
      <c r="D60" s="25">
        <v>31004.3</v>
      </c>
    </row>
    <row r="61" spans="1:4" ht="93.75">
      <c r="A61" s="76" t="s">
        <v>768</v>
      </c>
      <c r="B61" s="76"/>
      <c r="C61" s="282" t="s">
        <v>1024</v>
      </c>
      <c r="D61" s="25">
        <f>D62</f>
        <v>466.5</v>
      </c>
    </row>
    <row r="62" spans="1:4" ht="37.5">
      <c r="A62" s="18"/>
      <c r="B62" s="18" t="s">
        <v>12</v>
      </c>
      <c r="C62" s="11" t="s">
        <v>13</v>
      </c>
      <c r="D62" s="25">
        <v>466.5</v>
      </c>
    </row>
    <row r="63" spans="1:4" ht="37.5">
      <c r="A63" s="8" t="s">
        <v>41</v>
      </c>
      <c r="B63" s="15"/>
      <c r="C63" s="6" t="s">
        <v>42</v>
      </c>
      <c r="D63" s="26">
        <f>D66+D68+D70+D75+D64+D84+D81</f>
        <v>989236.5000000001</v>
      </c>
    </row>
    <row r="64" spans="1:4" ht="37.5">
      <c r="A64" s="18" t="s">
        <v>905</v>
      </c>
      <c r="B64" s="18"/>
      <c r="C64" s="11" t="s">
        <v>906</v>
      </c>
      <c r="D64" s="25">
        <f>D65</f>
        <v>14140</v>
      </c>
    </row>
    <row r="65" spans="1:4" ht="37.5">
      <c r="A65" s="18"/>
      <c r="B65" s="18" t="s">
        <v>12</v>
      </c>
      <c r="C65" s="11" t="s">
        <v>13</v>
      </c>
      <c r="D65" s="25">
        <f>10200+3940</f>
        <v>14140</v>
      </c>
    </row>
    <row r="66" spans="1:4" ht="18.75">
      <c r="A66" s="19" t="s">
        <v>44</v>
      </c>
      <c r="B66" s="18" t="s">
        <v>299</v>
      </c>
      <c r="C66" s="10" t="s">
        <v>818</v>
      </c>
      <c r="D66" s="25">
        <f>D67</f>
        <v>5535.5</v>
      </c>
    </row>
    <row r="67" spans="1:4" ht="37.5">
      <c r="A67" s="19"/>
      <c r="B67" s="18" t="s">
        <v>12</v>
      </c>
      <c r="C67" s="11" t="s">
        <v>13</v>
      </c>
      <c r="D67" s="25">
        <v>5535.5</v>
      </c>
    </row>
    <row r="68" spans="1:4" ht="37.5">
      <c r="A68" s="18" t="s">
        <v>43</v>
      </c>
      <c r="B68" s="18" t="s">
        <v>299</v>
      </c>
      <c r="C68" s="10" t="s">
        <v>910</v>
      </c>
      <c r="D68" s="25">
        <f>D69</f>
        <v>50</v>
      </c>
    </row>
    <row r="69" spans="1:4" ht="18.75">
      <c r="A69" s="18"/>
      <c r="B69" s="18" t="s">
        <v>21</v>
      </c>
      <c r="C69" s="11" t="s">
        <v>22</v>
      </c>
      <c r="D69" s="25">
        <v>50</v>
      </c>
    </row>
    <row r="70" spans="1:4" ht="18.75" customHeight="1">
      <c r="A70" s="257" t="s">
        <v>309</v>
      </c>
      <c r="B70" s="257"/>
      <c r="C70" s="252" t="s">
        <v>503</v>
      </c>
      <c r="D70" s="262">
        <f>D74+D73+D72+D71</f>
        <v>938314.6000000001</v>
      </c>
    </row>
    <row r="71" spans="1:5" s="193" customFormat="1" ht="60.75" customHeight="1">
      <c r="A71" s="257"/>
      <c r="B71" s="258" t="s">
        <v>33</v>
      </c>
      <c r="C71" s="253" t="s">
        <v>34</v>
      </c>
      <c r="D71" s="259">
        <v>923.9</v>
      </c>
      <c r="E71" s="2"/>
    </row>
    <row r="72" spans="1:4" ht="18.75">
      <c r="A72" s="258"/>
      <c r="B72" s="258" t="s">
        <v>16</v>
      </c>
      <c r="C72" s="253" t="s">
        <v>17</v>
      </c>
      <c r="D72" s="259">
        <f>233.2+19.1</f>
        <v>252.29999999999998</v>
      </c>
    </row>
    <row r="73" spans="1:4" ht="18.75">
      <c r="A73" s="257"/>
      <c r="B73" s="258" t="s">
        <v>21</v>
      </c>
      <c r="C73" s="253" t="s">
        <v>22</v>
      </c>
      <c r="D73" s="259">
        <f>145.5+519.5+4545.9</f>
        <v>5210.9</v>
      </c>
    </row>
    <row r="74" spans="1:4" ht="37.5">
      <c r="A74" s="257"/>
      <c r="B74" s="258" t="s">
        <v>12</v>
      </c>
      <c r="C74" s="253" t="s">
        <v>13</v>
      </c>
      <c r="D74" s="259">
        <f>69152.5+330599.7+7542.6+113.1+23317.1+468479.8+581.8+33083.9-943</f>
        <v>931927.5</v>
      </c>
    </row>
    <row r="75" spans="1:4" ht="18.75">
      <c r="A75" s="257" t="s">
        <v>491</v>
      </c>
      <c r="B75" s="257"/>
      <c r="C75" s="255" t="s">
        <v>46</v>
      </c>
      <c r="D75" s="259">
        <f>D77+D78+D79+D80+D76</f>
        <v>20987.9</v>
      </c>
    </row>
    <row r="76" spans="1:4" ht="56.25">
      <c r="A76" s="257"/>
      <c r="B76" s="258" t="s">
        <v>33</v>
      </c>
      <c r="C76" s="253" t="s">
        <v>34</v>
      </c>
      <c r="D76" s="259">
        <v>466</v>
      </c>
    </row>
    <row r="77" spans="1:4" ht="18.75">
      <c r="A77" s="257"/>
      <c r="B77" s="258" t="s">
        <v>16</v>
      </c>
      <c r="C77" s="253" t="s">
        <v>17</v>
      </c>
      <c r="D77" s="259">
        <v>5727.3</v>
      </c>
    </row>
    <row r="78" spans="1:4" ht="18.75">
      <c r="A78" s="257"/>
      <c r="B78" s="258" t="s">
        <v>21</v>
      </c>
      <c r="C78" s="253" t="s">
        <v>22</v>
      </c>
      <c r="D78" s="259">
        <v>665.8</v>
      </c>
    </row>
    <row r="79" spans="1:4" ht="37.5">
      <c r="A79" s="257"/>
      <c r="B79" s="258" t="s">
        <v>12</v>
      </c>
      <c r="C79" s="253" t="s">
        <v>13</v>
      </c>
      <c r="D79" s="259">
        <f>8190.4+629.6-466</f>
        <v>8354</v>
      </c>
    </row>
    <row r="80" spans="1:4" ht="18.75">
      <c r="A80" s="257"/>
      <c r="B80" s="258" t="s">
        <v>47</v>
      </c>
      <c r="C80" s="253" t="s">
        <v>48</v>
      </c>
      <c r="D80" s="259">
        <v>5774.8</v>
      </c>
    </row>
    <row r="81" spans="1:4" ht="75">
      <c r="A81" s="257" t="s">
        <v>926</v>
      </c>
      <c r="B81" s="257"/>
      <c r="C81" s="275" t="s">
        <v>813</v>
      </c>
      <c r="D81" s="259">
        <f>D82+D83</f>
        <v>4454.4</v>
      </c>
    </row>
    <row r="82" spans="1:4" ht="18.75">
      <c r="A82" s="257"/>
      <c r="B82" s="258" t="s">
        <v>21</v>
      </c>
      <c r="C82" s="253" t="s">
        <v>22</v>
      </c>
      <c r="D82" s="259">
        <v>1378.2</v>
      </c>
    </row>
    <row r="83" spans="1:4" ht="37.5">
      <c r="A83" s="257"/>
      <c r="B83" s="258" t="s">
        <v>12</v>
      </c>
      <c r="C83" s="253" t="s">
        <v>13</v>
      </c>
      <c r="D83" s="259">
        <v>3076.2</v>
      </c>
    </row>
    <row r="84" spans="1:4" ht="95.25" customHeight="1">
      <c r="A84" s="257" t="s">
        <v>811</v>
      </c>
      <c r="B84" s="257"/>
      <c r="C84" s="253" t="s">
        <v>1025</v>
      </c>
      <c r="D84" s="259">
        <f>D85</f>
        <v>5754.1</v>
      </c>
    </row>
    <row r="85" spans="1:4" ht="37.5">
      <c r="A85" s="257"/>
      <c r="B85" s="258" t="s">
        <v>12</v>
      </c>
      <c r="C85" s="253" t="s">
        <v>13</v>
      </c>
      <c r="D85" s="259">
        <v>5754.1</v>
      </c>
    </row>
    <row r="86" spans="1:4" ht="37.5">
      <c r="A86" s="23" t="s">
        <v>49</v>
      </c>
      <c r="B86" s="23" t="s">
        <v>299</v>
      </c>
      <c r="C86" s="13" t="s">
        <v>432</v>
      </c>
      <c r="D86" s="26">
        <f>D87+D103+D111+D115</f>
        <v>181378.30000000002</v>
      </c>
    </row>
    <row r="87" spans="1:4" ht="18.75">
      <c r="A87" s="8" t="s">
        <v>50</v>
      </c>
      <c r="B87" s="7"/>
      <c r="C87" s="6" t="s">
        <v>51</v>
      </c>
      <c r="D87" s="26">
        <f>D88</f>
        <v>7354</v>
      </c>
    </row>
    <row r="88" spans="1:4" ht="37.5">
      <c r="A88" s="23" t="s">
        <v>52</v>
      </c>
      <c r="B88" s="23"/>
      <c r="C88" s="13" t="s">
        <v>53</v>
      </c>
      <c r="D88" s="26">
        <f>D89+D91+D93+D95+D97+D99</f>
        <v>7354</v>
      </c>
    </row>
    <row r="89" spans="1:4" ht="18.75">
      <c r="A89" s="18" t="s">
        <v>435</v>
      </c>
      <c r="B89" s="18" t="s">
        <v>299</v>
      </c>
      <c r="C89" s="10" t="s">
        <v>359</v>
      </c>
      <c r="D89" s="25">
        <f>D90</f>
        <v>250</v>
      </c>
    </row>
    <row r="90" spans="1:4" ht="18.75">
      <c r="A90" s="18"/>
      <c r="B90" s="18" t="s">
        <v>16</v>
      </c>
      <c r="C90" s="11" t="s">
        <v>17</v>
      </c>
      <c r="D90" s="25">
        <v>250</v>
      </c>
    </row>
    <row r="91" spans="1:4" ht="18.75">
      <c r="A91" s="7" t="s">
        <v>54</v>
      </c>
      <c r="B91" s="18"/>
      <c r="C91" s="11" t="s">
        <v>866</v>
      </c>
      <c r="D91" s="25">
        <f>D92</f>
        <v>4155</v>
      </c>
    </row>
    <row r="92" spans="1:4" ht="18.75">
      <c r="A92" s="18"/>
      <c r="B92" s="18" t="s">
        <v>16</v>
      </c>
      <c r="C92" s="11" t="s">
        <v>17</v>
      </c>
      <c r="D92" s="25">
        <f>3800+355</f>
        <v>4155</v>
      </c>
    </row>
    <row r="93" spans="1:4" ht="18.75">
      <c r="A93" s="18" t="s">
        <v>55</v>
      </c>
      <c r="B93" s="18" t="s">
        <v>299</v>
      </c>
      <c r="C93" s="10" t="s">
        <v>473</v>
      </c>
      <c r="D93" s="25">
        <f>D94</f>
        <v>2070</v>
      </c>
    </row>
    <row r="94" spans="1:4" ht="18.75">
      <c r="A94" s="18"/>
      <c r="B94" s="18" t="s">
        <v>16</v>
      </c>
      <c r="C94" s="11" t="s">
        <v>17</v>
      </c>
      <c r="D94" s="25">
        <v>2070</v>
      </c>
    </row>
    <row r="95" spans="1:4" ht="18.75">
      <c r="A95" s="18" t="s">
        <v>56</v>
      </c>
      <c r="B95" s="18" t="s">
        <v>299</v>
      </c>
      <c r="C95" s="10" t="s">
        <v>57</v>
      </c>
      <c r="D95" s="25">
        <f>D96</f>
        <v>826</v>
      </c>
    </row>
    <row r="96" spans="1:4" ht="18.75">
      <c r="A96" s="18"/>
      <c r="B96" s="18" t="s">
        <v>16</v>
      </c>
      <c r="C96" s="11" t="s">
        <v>17</v>
      </c>
      <c r="D96" s="25">
        <v>826</v>
      </c>
    </row>
    <row r="97" spans="1:4" ht="37.5">
      <c r="A97" s="7" t="s">
        <v>298</v>
      </c>
      <c r="B97" s="18"/>
      <c r="C97" s="10" t="s">
        <v>867</v>
      </c>
      <c r="D97" s="25">
        <f>D98</f>
        <v>53</v>
      </c>
    </row>
    <row r="98" spans="1:4" ht="37.5">
      <c r="A98" s="7"/>
      <c r="B98" s="18" t="s">
        <v>12</v>
      </c>
      <c r="C98" s="11" t="s">
        <v>13</v>
      </c>
      <c r="D98" s="25">
        <v>53</v>
      </c>
    </row>
    <row r="99" spans="1:4" ht="56.25" hidden="1">
      <c r="A99" s="18" t="s">
        <v>802</v>
      </c>
      <c r="B99" s="18"/>
      <c r="C99" s="10" t="s">
        <v>988</v>
      </c>
      <c r="D99" s="25"/>
    </row>
    <row r="100" spans="1:4" ht="18.75" hidden="1">
      <c r="A100" s="18"/>
      <c r="B100" s="18" t="s">
        <v>16</v>
      </c>
      <c r="C100" s="11" t="s">
        <v>17</v>
      </c>
      <c r="D100" s="25"/>
    </row>
    <row r="101" spans="1:4" ht="18.75" hidden="1">
      <c r="A101" s="18"/>
      <c r="B101" s="18"/>
      <c r="C101" s="10" t="s">
        <v>792</v>
      </c>
      <c r="D101" s="25"/>
    </row>
    <row r="102" spans="1:4" ht="20.25" customHeight="1" hidden="1">
      <c r="A102" s="18"/>
      <c r="B102" s="18"/>
      <c r="C102" s="11" t="s">
        <v>1011</v>
      </c>
      <c r="D102" s="25"/>
    </row>
    <row r="103" spans="1:4" ht="18.75">
      <c r="A103" s="23" t="s">
        <v>58</v>
      </c>
      <c r="B103" s="23" t="s">
        <v>299</v>
      </c>
      <c r="C103" s="13" t="s">
        <v>470</v>
      </c>
      <c r="D103" s="26">
        <f>D104</f>
        <v>765</v>
      </c>
    </row>
    <row r="104" spans="1:4" ht="37.5">
      <c r="A104" s="23" t="s">
        <v>59</v>
      </c>
      <c r="B104" s="23"/>
      <c r="C104" s="13" t="s">
        <v>896</v>
      </c>
      <c r="D104" s="26">
        <f>D105+D109</f>
        <v>765</v>
      </c>
    </row>
    <row r="105" spans="1:4" ht="37.5">
      <c r="A105" s="18" t="s">
        <v>60</v>
      </c>
      <c r="B105" s="18" t="s">
        <v>299</v>
      </c>
      <c r="C105" s="10" t="s">
        <v>558</v>
      </c>
      <c r="D105" s="25">
        <f>D106+D108+D107</f>
        <v>265</v>
      </c>
    </row>
    <row r="106" spans="1:4" ht="18.75">
      <c r="A106" s="18"/>
      <c r="B106" s="18" t="s">
        <v>16</v>
      </c>
      <c r="C106" s="11" t="s">
        <v>17</v>
      </c>
      <c r="D106" s="25">
        <v>175</v>
      </c>
    </row>
    <row r="107" spans="1:4" ht="37.5">
      <c r="A107" s="18"/>
      <c r="B107" s="18" t="s">
        <v>12</v>
      </c>
      <c r="C107" s="11" t="s">
        <v>13</v>
      </c>
      <c r="D107" s="25">
        <v>20</v>
      </c>
    </row>
    <row r="108" spans="1:4" ht="18.75">
      <c r="A108" s="18"/>
      <c r="B108" s="18" t="s">
        <v>47</v>
      </c>
      <c r="C108" s="11" t="s">
        <v>48</v>
      </c>
      <c r="D108" s="25">
        <v>70</v>
      </c>
    </row>
    <row r="109" spans="1:4" ht="18.75">
      <c r="A109" s="19" t="s">
        <v>559</v>
      </c>
      <c r="B109" s="74" t="s">
        <v>299</v>
      </c>
      <c r="C109" s="126" t="s">
        <v>815</v>
      </c>
      <c r="D109" s="25">
        <f>D110</f>
        <v>500</v>
      </c>
    </row>
    <row r="110" spans="1:4" ht="18.75">
      <c r="A110" s="8"/>
      <c r="B110" s="18" t="s">
        <v>16</v>
      </c>
      <c r="C110" s="11" t="s">
        <v>17</v>
      </c>
      <c r="D110" s="25">
        <v>500</v>
      </c>
    </row>
    <row r="111" spans="1:4" ht="18.75">
      <c r="A111" s="23" t="s">
        <v>471</v>
      </c>
      <c r="B111" s="23" t="s">
        <v>299</v>
      </c>
      <c r="C111" s="13" t="s">
        <v>62</v>
      </c>
      <c r="D111" s="26">
        <f>D112</f>
        <v>900</v>
      </c>
    </row>
    <row r="112" spans="1:4" ht="37.5">
      <c r="A112" s="23" t="s">
        <v>61</v>
      </c>
      <c r="B112" s="23"/>
      <c r="C112" s="13" t="s">
        <v>63</v>
      </c>
      <c r="D112" s="26">
        <f>D113</f>
        <v>900</v>
      </c>
    </row>
    <row r="113" spans="1:4" ht="18.75">
      <c r="A113" s="18" t="s">
        <v>64</v>
      </c>
      <c r="B113" s="18" t="s">
        <v>299</v>
      </c>
      <c r="C113" s="10" t="s">
        <v>472</v>
      </c>
      <c r="D113" s="25">
        <f>D114</f>
        <v>900</v>
      </c>
    </row>
    <row r="114" spans="1:4" ht="18.75">
      <c r="A114" s="18"/>
      <c r="B114" s="18" t="s">
        <v>16</v>
      </c>
      <c r="C114" s="11" t="s">
        <v>17</v>
      </c>
      <c r="D114" s="25">
        <v>900</v>
      </c>
    </row>
    <row r="115" spans="1:4" ht="37.5">
      <c r="A115" s="23" t="s">
        <v>65</v>
      </c>
      <c r="B115" s="23" t="s">
        <v>299</v>
      </c>
      <c r="C115" s="13" t="s">
        <v>66</v>
      </c>
      <c r="D115" s="26">
        <f>D116</f>
        <v>172359.30000000002</v>
      </c>
    </row>
    <row r="116" spans="1:4" ht="37.5">
      <c r="A116" s="23" t="s">
        <v>67</v>
      </c>
      <c r="B116" s="23"/>
      <c r="C116" s="13" t="s">
        <v>29</v>
      </c>
      <c r="D116" s="26">
        <f>D117+D121+D123+D125+D127+D129+D131+D133+D135+D137+D139</f>
        <v>172359.30000000002</v>
      </c>
    </row>
    <row r="117" spans="1:4" ht="18.75">
      <c r="A117" s="18" t="s">
        <v>68</v>
      </c>
      <c r="B117" s="18" t="s">
        <v>299</v>
      </c>
      <c r="C117" s="10" t="s">
        <v>32</v>
      </c>
      <c r="D117" s="25">
        <f>SUM(D118:D120)</f>
        <v>6476</v>
      </c>
    </row>
    <row r="118" spans="1:4" ht="56.25">
      <c r="A118" s="18"/>
      <c r="B118" s="18" t="s">
        <v>33</v>
      </c>
      <c r="C118" s="11" t="s">
        <v>34</v>
      </c>
      <c r="D118" s="25">
        <v>6088.1</v>
      </c>
    </row>
    <row r="119" spans="1:4" ht="18.75">
      <c r="A119" s="18"/>
      <c r="B119" s="18" t="s">
        <v>16</v>
      </c>
      <c r="C119" s="11" t="s">
        <v>17</v>
      </c>
      <c r="D119" s="25">
        <v>377</v>
      </c>
    </row>
    <row r="120" spans="1:4" ht="18.75">
      <c r="A120" s="18"/>
      <c r="B120" s="18" t="s">
        <v>47</v>
      </c>
      <c r="C120" s="11" t="s">
        <v>48</v>
      </c>
      <c r="D120" s="25">
        <v>10.9</v>
      </c>
    </row>
    <row r="121" spans="1:4" ht="18.75">
      <c r="A121" s="18" t="s">
        <v>69</v>
      </c>
      <c r="B121" s="18" t="s">
        <v>299</v>
      </c>
      <c r="C121" s="10" t="s">
        <v>38</v>
      </c>
      <c r="D121" s="25">
        <f>D122</f>
        <v>44668</v>
      </c>
    </row>
    <row r="122" spans="1:4" ht="37.5">
      <c r="A122" s="18"/>
      <c r="B122" s="18" t="s">
        <v>12</v>
      </c>
      <c r="C122" s="11" t="s">
        <v>13</v>
      </c>
      <c r="D122" s="25">
        <v>44668</v>
      </c>
    </row>
    <row r="123" spans="1:4" ht="18.75">
      <c r="A123" s="18" t="s">
        <v>70</v>
      </c>
      <c r="B123" s="18" t="s">
        <v>299</v>
      </c>
      <c r="C123" s="10" t="s">
        <v>71</v>
      </c>
      <c r="D123" s="25">
        <f>D124</f>
        <v>1352.7</v>
      </c>
    </row>
    <row r="124" spans="1:4" ht="37.5">
      <c r="A124" s="18"/>
      <c r="B124" s="18" t="s">
        <v>12</v>
      </c>
      <c r="C124" s="11" t="s">
        <v>13</v>
      </c>
      <c r="D124" s="25">
        <v>1352.7</v>
      </c>
    </row>
    <row r="125" spans="1:4" ht="18.75">
      <c r="A125" s="18" t="s">
        <v>72</v>
      </c>
      <c r="B125" s="18" t="s">
        <v>299</v>
      </c>
      <c r="C125" s="10" t="s">
        <v>73</v>
      </c>
      <c r="D125" s="25">
        <f>D126</f>
        <v>39595</v>
      </c>
    </row>
    <row r="126" spans="1:4" ht="37.5">
      <c r="A126" s="18"/>
      <c r="B126" s="18" t="s">
        <v>12</v>
      </c>
      <c r="C126" s="11" t="s">
        <v>13</v>
      </c>
      <c r="D126" s="25">
        <v>39595</v>
      </c>
    </row>
    <row r="127" spans="1:4" ht="18.75">
      <c r="A127" s="18" t="s">
        <v>74</v>
      </c>
      <c r="B127" s="18" t="s">
        <v>299</v>
      </c>
      <c r="C127" s="10" t="s">
        <v>310</v>
      </c>
      <c r="D127" s="25">
        <f>D128</f>
        <v>23901</v>
      </c>
    </row>
    <row r="128" spans="1:4" ht="37.5">
      <c r="A128" s="18"/>
      <c r="B128" s="18" t="s">
        <v>12</v>
      </c>
      <c r="C128" s="11" t="s">
        <v>13</v>
      </c>
      <c r="D128" s="25">
        <v>23901</v>
      </c>
    </row>
    <row r="129" spans="1:4" ht="18.75" customHeight="1">
      <c r="A129" s="18" t="s">
        <v>75</v>
      </c>
      <c r="B129" s="18" t="s">
        <v>299</v>
      </c>
      <c r="C129" s="10" t="s">
        <v>311</v>
      </c>
      <c r="D129" s="25">
        <f>D130</f>
        <v>39604</v>
      </c>
    </row>
    <row r="130" spans="1:4" ht="37.5">
      <c r="A130" s="18"/>
      <c r="B130" s="18" t="s">
        <v>12</v>
      </c>
      <c r="C130" s="11" t="s">
        <v>13</v>
      </c>
      <c r="D130" s="25">
        <v>39604</v>
      </c>
    </row>
    <row r="131" spans="1:4" ht="18.75">
      <c r="A131" s="18" t="s">
        <v>76</v>
      </c>
      <c r="B131" s="18" t="s">
        <v>299</v>
      </c>
      <c r="C131" s="10" t="s">
        <v>312</v>
      </c>
      <c r="D131" s="25">
        <f>D132</f>
        <v>4867</v>
      </c>
    </row>
    <row r="132" spans="1:4" ht="37.5">
      <c r="A132" s="18"/>
      <c r="B132" s="18" t="s">
        <v>12</v>
      </c>
      <c r="C132" s="11" t="s">
        <v>13</v>
      </c>
      <c r="D132" s="25">
        <v>4867</v>
      </c>
    </row>
    <row r="133" spans="1:4" ht="18.75">
      <c r="A133" s="185" t="s">
        <v>77</v>
      </c>
      <c r="B133" s="185" t="s">
        <v>299</v>
      </c>
      <c r="C133" s="186" t="s">
        <v>78</v>
      </c>
      <c r="D133" s="187">
        <f>D134</f>
        <v>10695</v>
      </c>
    </row>
    <row r="134" spans="1:4" ht="37.5">
      <c r="A134" s="18"/>
      <c r="B134" s="18" t="s">
        <v>12</v>
      </c>
      <c r="C134" s="11" t="s">
        <v>13</v>
      </c>
      <c r="D134" s="25">
        <v>10695</v>
      </c>
    </row>
    <row r="135" spans="1:4" ht="37.5">
      <c r="A135" s="18" t="s">
        <v>79</v>
      </c>
      <c r="B135" s="18" t="s">
        <v>299</v>
      </c>
      <c r="C135" s="10" t="s">
        <v>80</v>
      </c>
      <c r="D135" s="25">
        <f>D136</f>
        <v>50</v>
      </c>
    </row>
    <row r="136" spans="1:4" ht="37.5">
      <c r="A136" s="18"/>
      <c r="B136" s="18" t="s">
        <v>12</v>
      </c>
      <c r="C136" s="11" t="s">
        <v>13</v>
      </c>
      <c r="D136" s="25">
        <v>50</v>
      </c>
    </row>
    <row r="137" spans="1:4" ht="37.5">
      <c r="A137" s="18" t="s">
        <v>81</v>
      </c>
      <c r="B137" s="18" t="s">
        <v>299</v>
      </c>
      <c r="C137" s="10" t="s">
        <v>82</v>
      </c>
      <c r="D137" s="25">
        <f>D138</f>
        <v>550</v>
      </c>
    </row>
    <row r="138" spans="1:4" ht="37.5">
      <c r="A138" s="18"/>
      <c r="B138" s="18" t="s">
        <v>12</v>
      </c>
      <c r="C138" s="11" t="s">
        <v>13</v>
      </c>
      <c r="D138" s="25">
        <v>550</v>
      </c>
    </row>
    <row r="139" spans="1:4" ht="75">
      <c r="A139" s="258" t="s">
        <v>804</v>
      </c>
      <c r="B139" s="257"/>
      <c r="C139" s="254" t="s">
        <v>805</v>
      </c>
      <c r="D139" s="259">
        <f>D140</f>
        <v>600.6</v>
      </c>
    </row>
    <row r="140" spans="1:4" ht="37.5">
      <c r="A140" s="257"/>
      <c r="B140" s="258" t="s">
        <v>12</v>
      </c>
      <c r="C140" s="253" t="s">
        <v>13</v>
      </c>
      <c r="D140" s="259">
        <v>600.6</v>
      </c>
    </row>
    <row r="141" spans="1:7" ht="37.5">
      <c r="A141" s="23" t="s">
        <v>83</v>
      </c>
      <c r="B141" s="23" t="s">
        <v>299</v>
      </c>
      <c r="C141" s="13" t="s">
        <v>794</v>
      </c>
      <c r="D141" s="26">
        <f>D142+D176+D190+D202</f>
        <v>39306.7</v>
      </c>
      <c r="F141" s="179"/>
      <c r="G141" s="179"/>
    </row>
    <row r="142" spans="1:7" ht="37.5">
      <c r="A142" s="23" t="s">
        <v>84</v>
      </c>
      <c r="B142" s="23" t="s">
        <v>299</v>
      </c>
      <c r="C142" s="13" t="s">
        <v>385</v>
      </c>
      <c r="D142" s="26">
        <f>D143+D158+D161+D164+D169</f>
        <v>8413</v>
      </c>
      <c r="F142" s="179"/>
      <c r="G142" s="179"/>
    </row>
    <row r="143" spans="1:4" ht="37.5">
      <c r="A143" s="23" t="s">
        <v>85</v>
      </c>
      <c r="B143" s="23"/>
      <c r="C143" s="13" t="s">
        <v>86</v>
      </c>
      <c r="D143" s="26">
        <f>D144+D146+D154+D156+D148+D150+D152</f>
        <v>5295.200000000001</v>
      </c>
    </row>
    <row r="144" spans="1:4" ht="18.75">
      <c r="A144" s="18" t="s">
        <v>87</v>
      </c>
      <c r="B144" s="18" t="s">
        <v>299</v>
      </c>
      <c r="C144" s="10" t="s">
        <v>991</v>
      </c>
      <c r="D144" s="25">
        <f>D145</f>
        <v>3053.6</v>
      </c>
    </row>
    <row r="145" spans="1:4" ht="18.75">
      <c r="A145" s="18"/>
      <c r="B145" s="18" t="s">
        <v>16</v>
      </c>
      <c r="C145" s="11" t="s">
        <v>17</v>
      </c>
      <c r="D145" s="25">
        <v>3053.6</v>
      </c>
    </row>
    <row r="146" spans="1:4" ht="18.75">
      <c r="A146" s="18" t="s">
        <v>88</v>
      </c>
      <c r="B146" s="18" t="s">
        <v>299</v>
      </c>
      <c r="C146" s="10" t="s">
        <v>869</v>
      </c>
      <c r="D146" s="25">
        <f>D147</f>
        <v>70</v>
      </c>
    </row>
    <row r="147" spans="1:4" ht="18.75">
      <c r="A147" s="18"/>
      <c r="B147" s="18" t="s">
        <v>16</v>
      </c>
      <c r="C147" s="11" t="s">
        <v>17</v>
      </c>
      <c r="D147" s="25">
        <v>70</v>
      </c>
    </row>
    <row r="148" spans="1:4" ht="18.75">
      <c r="A148" s="18" t="s">
        <v>911</v>
      </c>
      <c r="B148" s="18" t="s">
        <v>299</v>
      </c>
      <c r="C148" s="10" t="s">
        <v>507</v>
      </c>
      <c r="D148" s="25">
        <f>D149</f>
        <v>37.7</v>
      </c>
    </row>
    <row r="149" spans="1:4" ht="37.5">
      <c r="A149" s="18"/>
      <c r="B149" s="18" t="s">
        <v>12</v>
      </c>
      <c r="C149" s="11" t="s">
        <v>13</v>
      </c>
      <c r="D149" s="25">
        <v>37.7</v>
      </c>
    </row>
    <row r="150" spans="1:4" ht="37.5">
      <c r="A150" s="269" t="s">
        <v>912</v>
      </c>
      <c r="B150" s="270"/>
      <c r="C150" s="265" t="s">
        <v>501</v>
      </c>
      <c r="D150" s="259">
        <f>D151</f>
        <v>1515.1</v>
      </c>
    </row>
    <row r="151" spans="1:4" ht="37.5">
      <c r="A151" s="269"/>
      <c r="B151" s="271" t="s">
        <v>12</v>
      </c>
      <c r="C151" s="266" t="s">
        <v>13</v>
      </c>
      <c r="D151" s="259">
        <v>1515.1</v>
      </c>
    </row>
    <row r="152" spans="1:4" ht="56.25">
      <c r="A152" s="269" t="s">
        <v>913</v>
      </c>
      <c r="B152" s="270"/>
      <c r="C152" s="265" t="s">
        <v>518</v>
      </c>
      <c r="D152" s="259">
        <f>D153</f>
        <v>138.6</v>
      </c>
    </row>
    <row r="153" spans="1:4" ht="37.5">
      <c r="A153" s="270"/>
      <c r="B153" s="271" t="s">
        <v>12</v>
      </c>
      <c r="C153" s="266" t="s">
        <v>13</v>
      </c>
      <c r="D153" s="259">
        <v>138.6</v>
      </c>
    </row>
    <row r="154" spans="1:4" ht="37.5">
      <c r="A154" s="18" t="s">
        <v>771</v>
      </c>
      <c r="B154" s="18"/>
      <c r="C154" s="11" t="s">
        <v>992</v>
      </c>
      <c r="D154" s="25">
        <f>D155</f>
        <v>231.4</v>
      </c>
    </row>
    <row r="155" spans="1:4" ht="18.75">
      <c r="A155" s="18"/>
      <c r="B155" s="18" t="s">
        <v>21</v>
      </c>
      <c r="C155" s="11" t="s">
        <v>17</v>
      </c>
      <c r="D155" s="25">
        <v>231.4</v>
      </c>
    </row>
    <row r="156" spans="1:4" ht="37.5">
      <c r="A156" s="258" t="s">
        <v>771</v>
      </c>
      <c r="B156" s="258"/>
      <c r="C156" s="253" t="s">
        <v>993</v>
      </c>
      <c r="D156" s="259">
        <f>D157</f>
        <v>248.8</v>
      </c>
    </row>
    <row r="157" spans="1:4" ht="18.75">
      <c r="A157" s="258"/>
      <c r="B157" s="258" t="s">
        <v>16</v>
      </c>
      <c r="C157" s="253" t="s">
        <v>22</v>
      </c>
      <c r="D157" s="259">
        <v>248.8</v>
      </c>
    </row>
    <row r="158" spans="1:4" ht="37.5">
      <c r="A158" s="23" t="s">
        <v>89</v>
      </c>
      <c r="B158" s="18"/>
      <c r="C158" s="129" t="s">
        <v>870</v>
      </c>
      <c r="D158" s="26">
        <f>D159</f>
        <v>155</v>
      </c>
    </row>
    <row r="159" spans="1:4" ht="37.5">
      <c r="A159" s="18" t="s">
        <v>90</v>
      </c>
      <c r="B159" s="18" t="s">
        <v>299</v>
      </c>
      <c r="C159" s="282" t="s">
        <v>871</v>
      </c>
      <c r="D159" s="25">
        <f>D160</f>
        <v>155</v>
      </c>
    </row>
    <row r="160" spans="1:4" ht="18.75">
      <c r="A160" s="18"/>
      <c r="B160" s="18" t="s">
        <v>16</v>
      </c>
      <c r="C160" s="11" t="s">
        <v>17</v>
      </c>
      <c r="D160" s="25">
        <v>155</v>
      </c>
    </row>
    <row r="161" spans="1:4" ht="37.5">
      <c r="A161" s="23" t="s">
        <v>91</v>
      </c>
      <c r="B161" s="23"/>
      <c r="C161" s="13" t="s">
        <v>92</v>
      </c>
      <c r="D161" s="26">
        <f>D162</f>
        <v>70</v>
      </c>
    </row>
    <row r="162" spans="1:4" ht="18.75">
      <c r="A162" s="18" t="s">
        <v>93</v>
      </c>
      <c r="B162" s="18" t="s">
        <v>299</v>
      </c>
      <c r="C162" s="10" t="s">
        <v>94</v>
      </c>
      <c r="D162" s="25">
        <f>D163</f>
        <v>70</v>
      </c>
    </row>
    <row r="163" spans="1:4" ht="18.75">
      <c r="A163" s="18"/>
      <c r="B163" s="18" t="s">
        <v>16</v>
      </c>
      <c r="C163" s="11" t="s">
        <v>17</v>
      </c>
      <c r="D163" s="25">
        <v>70</v>
      </c>
    </row>
    <row r="164" spans="1:4" ht="18.75">
      <c r="A164" s="23" t="s">
        <v>300</v>
      </c>
      <c r="B164" s="23"/>
      <c r="C164" s="13" t="s">
        <v>554</v>
      </c>
      <c r="D164" s="26">
        <f>D165+D167</f>
        <v>1400</v>
      </c>
    </row>
    <row r="165" spans="1:4" ht="18.75">
      <c r="A165" s="18" t="s">
        <v>344</v>
      </c>
      <c r="B165" s="18" t="s">
        <v>299</v>
      </c>
      <c r="C165" s="10" t="s">
        <v>907</v>
      </c>
      <c r="D165" s="25">
        <f>D166</f>
        <v>800</v>
      </c>
    </row>
    <row r="166" spans="1:4" ht="37.5">
      <c r="A166" s="23"/>
      <c r="B166" s="18" t="s">
        <v>12</v>
      </c>
      <c r="C166" s="11" t="s">
        <v>13</v>
      </c>
      <c r="D166" s="25">
        <f>300+300+200</f>
        <v>800</v>
      </c>
    </row>
    <row r="167" spans="1:4" ht="18.75">
      <c r="A167" s="18" t="s">
        <v>301</v>
      </c>
      <c r="B167" s="18" t="s">
        <v>299</v>
      </c>
      <c r="C167" s="10" t="s">
        <v>561</v>
      </c>
      <c r="D167" s="25">
        <f>D168</f>
        <v>600</v>
      </c>
    </row>
    <row r="168" spans="1:4" ht="37.5">
      <c r="A168" s="18"/>
      <c r="B168" s="18" t="s">
        <v>12</v>
      </c>
      <c r="C168" s="11" t="s">
        <v>13</v>
      </c>
      <c r="D168" s="25">
        <f>170+350+80</f>
        <v>600</v>
      </c>
    </row>
    <row r="169" spans="1:4" ht="37.5">
      <c r="A169" s="23" t="s">
        <v>563</v>
      </c>
      <c r="B169" s="23"/>
      <c r="C169" s="13" t="s">
        <v>908</v>
      </c>
      <c r="D169" s="26">
        <f>D170+D172+D174</f>
        <v>1492.8</v>
      </c>
    </row>
    <row r="170" spans="1:4" ht="18.75">
      <c r="A170" s="18" t="s">
        <v>1055</v>
      </c>
      <c r="B170" s="18"/>
      <c r="C170" s="282" t="s">
        <v>909</v>
      </c>
      <c r="D170" s="25">
        <f>D171</f>
        <v>365</v>
      </c>
    </row>
    <row r="171" spans="1:4" ht="37.5">
      <c r="A171" s="18"/>
      <c r="B171" s="18" t="s">
        <v>12</v>
      </c>
      <c r="C171" s="11" t="s">
        <v>13</v>
      </c>
      <c r="D171" s="25">
        <f>250+115</f>
        <v>365</v>
      </c>
    </row>
    <row r="172" spans="1:4" ht="18.75">
      <c r="A172" s="18" t="s">
        <v>564</v>
      </c>
      <c r="B172" s="18"/>
      <c r="C172" s="11" t="s">
        <v>1026</v>
      </c>
      <c r="D172" s="25">
        <f>D173</f>
        <v>327.8</v>
      </c>
    </row>
    <row r="173" spans="1:4" ht="37.5">
      <c r="A173" s="18"/>
      <c r="B173" s="18" t="s">
        <v>12</v>
      </c>
      <c r="C173" s="11" t="s">
        <v>13</v>
      </c>
      <c r="D173" s="25">
        <f>220+107.8</f>
        <v>327.8</v>
      </c>
    </row>
    <row r="174" spans="1:4" ht="18.75">
      <c r="A174" s="18" t="s">
        <v>1053</v>
      </c>
      <c r="B174" s="18"/>
      <c r="C174" s="11" t="s">
        <v>766</v>
      </c>
      <c r="D174" s="25">
        <f>D175</f>
        <v>800</v>
      </c>
    </row>
    <row r="175" spans="1:4" ht="37.5">
      <c r="A175" s="18"/>
      <c r="B175" s="18" t="s">
        <v>12</v>
      </c>
      <c r="C175" s="11" t="s">
        <v>13</v>
      </c>
      <c r="D175" s="25">
        <f>800</f>
        <v>800</v>
      </c>
    </row>
    <row r="176" spans="1:4" ht="37.5">
      <c r="A176" s="23" t="s">
        <v>95</v>
      </c>
      <c r="B176" s="23" t="s">
        <v>299</v>
      </c>
      <c r="C176" s="13" t="s">
        <v>96</v>
      </c>
      <c r="D176" s="26">
        <f>D177+D180</f>
        <v>11168.4</v>
      </c>
    </row>
    <row r="177" spans="1:4" ht="37.5">
      <c r="A177" s="23" t="s">
        <v>97</v>
      </c>
      <c r="B177" s="23"/>
      <c r="C177" s="13" t="s">
        <v>98</v>
      </c>
      <c r="D177" s="26">
        <f>D178</f>
        <v>648</v>
      </c>
    </row>
    <row r="178" spans="1:4" ht="18.75" customHeight="1">
      <c r="A178" s="18" t="s">
        <v>99</v>
      </c>
      <c r="B178" s="18" t="s">
        <v>299</v>
      </c>
      <c r="C178" s="10" t="s">
        <v>100</v>
      </c>
      <c r="D178" s="25">
        <f>D179</f>
        <v>648</v>
      </c>
    </row>
    <row r="179" spans="1:4" ht="18.75">
      <c r="A179" s="18"/>
      <c r="B179" s="18" t="s">
        <v>16</v>
      </c>
      <c r="C179" s="11" t="s">
        <v>17</v>
      </c>
      <c r="D179" s="25">
        <v>648</v>
      </c>
    </row>
    <row r="180" spans="1:4" ht="18.75">
      <c r="A180" s="23" t="s">
        <v>101</v>
      </c>
      <c r="B180" s="23"/>
      <c r="C180" s="13" t="s">
        <v>555</v>
      </c>
      <c r="D180" s="26">
        <f>D181+D188+D184+D186</f>
        <v>10520.4</v>
      </c>
    </row>
    <row r="181" spans="1:4" ht="18.75">
      <c r="A181" s="18" t="s">
        <v>102</v>
      </c>
      <c r="B181" s="18" t="s">
        <v>299</v>
      </c>
      <c r="C181" s="10" t="s">
        <v>878</v>
      </c>
      <c r="D181" s="25">
        <f>D182+D183</f>
        <v>6088</v>
      </c>
    </row>
    <row r="182" spans="1:4" ht="18.75">
      <c r="A182" s="18"/>
      <c r="B182" s="18" t="s">
        <v>16</v>
      </c>
      <c r="C182" s="11" t="s">
        <v>17</v>
      </c>
      <c r="D182" s="25">
        <v>88</v>
      </c>
    </row>
    <row r="183" spans="1:4" ht="37.5">
      <c r="A183" s="18"/>
      <c r="B183" s="18" t="s">
        <v>12</v>
      </c>
      <c r="C183" s="11" t="s">
        <v>13</v>
      </c>
      <c r="D183" s="25">
        <v>6000</v>
      </c>
    </row>
    <row r="184" spans="1:4" ht="18.75">
      <c r="A184" s="18" t="s">
        <v>1054</v>
      </c>
      <c r="B184" s="18"/>
      <c r="C184" s="11" t="s">
        <v>510</v>
      </c>
      <c r="D184" s="25">
        <f>D185</f>
        <v>1600</v>
      </c>
    </row>
    <row r="185" spans="1:4" ht="37.5">
      <c r="A185" s="18"/>
      <c r="B185" s="18" t="s">
        <v>12</v>
      </c>
      <c r="C185" s="11" t="s">
        <v>13</v>
      </c>
      <c r="D185" s="25">
        <f>800+800</f>
        <v>1600</v>
      </c>
    </row>
    <row r="186" spans="1:4" ht="18.75">
      <c r="A186" s="18" t="s">
        <v>103</v>
      </c>
      <c r="B186" s="18" t="s">
        <v>299</v>
      </c>
      <c r="C186" s="10" t="s">
        <v>895</v>
      </c>
      <c r="D186" s="25">
        <f>D187</f>
        <v>253.3</v>
      </c>
    </row>
    <row r="187" spans="1:4" ht="37.5">
      <c r="A187" s="18"/>
      <c r="B187" s="18" t="s">
        <v>12</v>
      </c>
      <c r="C187" s="11" t="s">
        <v>13</v>
      </c>
      <c r="D187" s="25">
        <v>253.3</v>
      </c>
    </row>
    <row r="188" spans="1:4" ht="18.75">
      <c r="A188" s="18" t="s">
        <v>104</v>
      </c>
      <c r="B188" s="18" t="s">
        <v>299</v>
      </c>
      <c r="C188" s="10" t="s">
        <v>105</v>
      </c>
      <c r="D188" s="25">
        <f>D189</f>
        <v>2579.1</v>
      </c>
    </row>
    <row r="189" spans="1:4" ht="37.5">
      <c r="A189" s="18"/>
      <c r="B189" s="18" t="s">
        <v>12</v>
      </c>
      <c r="C189" s="11" t="s">
        <v>13</v>
      </c>
      <c r="D189" s="25">
        <v>2579.1</v>
      </c>
    </row>
    <row r="190" spans="1:4" ht="18.75">
      <c r="A190" s="23" t="s">
        <v>106</v>
      </c>
      <c r="B190" s="23" t="s">
        <v>299</v>
      </c>
      <c r="C190" s="13" t="s">
        <v>107</v>
      </c>
      <c r="D190" s="26">
        <f>D191+D199</f>
        <v>1283</v>
      </c>
    </row>
    <row r="191" spans="1:4" ht="18.75">
      <c r="A191" s="23" t="s">
        <v>108</v>
      </c>
      <c r="B191" s="23"/>
      <c r="C191" s="13" t="s">
        <v>109</v>
      </c>
      <c r="D191" s="26">
        <f>D197+D195+D192</f>
        <v>1193</v>
      </c>
    </row>
    <row r="192" spans="1:4" ht="18.75">
      <c r="A192" s="18" t="s">
        <v>110</v>
      </c>
      <c r="B192" s="18" t="s">
        <v>299</v>
      </c>
      <c r="C192" s="10" t="s">
        <v>111</v>
      </c>
      <c r="D192" s="25">
        <f>D193+D194</f>
        <v>1054.9</v>
      </c>
    </row>
    <row r="193" spans="1:4" ht="18.75">
      <c r="A193" s="18"/>
      <c r="B193" s="18" t="s">
        <v>16</v>
      </c>
      <c r="C193" s="11" t="s">
        <v>17</v>
      </c>
      <c r="D193" s="25">
        <v>300</v>
      </c>
    </row>
    <row r="194" spans="1:4" ht="37.5">
      <c r="A194" s="18"/>
      <c r="B194" s="18" t="s">
        <v>12</v>
      </c>
      <c r="C194" s="11" t="s">
        <v>13</v>
      </c>
      <c r="D194" s="25">
        <v>754.9</v>
      </c>
    </row>
    <row r="195" spans="1:4" ht="18.75">
      <c r="A195" s="18" t="s">
        <v>112</v>
      </c>
      <c r="B195" s="18" t="s">
        <v>299</v>
      </c>
      <c r="C195" s="10" t="s">
        <v>113</v>
      </c>
      <c r="D195" s="25">
        <f>D196</f>
        <v>88.9</v>
      </c>
    </row>
    <row r="196" spans="1:4" ht="18.75">
      <c r="A196" s="18"/>
      <c r="B196" s="18" t="s">
        <v>16</v>
      </c>
      <c r="C196" s="11" t="s">
        <v>17</v>
      </c>
      <c r="D196" s="25">
        <v>88.9</v>
      </c>
    </row>
    <row r="197" spans="1:4" ht="18.75">
      <c r="A197" s="18" t="s">
        <v>336</v>
      </c>
      <c r="B197" s="18" t="s">
        <v>299</v>
      </c>
      <c r="C197" s="10" t="s">
        <v>337</v>
      </c>
      <c r="D197" s="25">
        <f>D198</f>
        <v>49.2</v>
      </c>
    </row>
    <row r="198" spans="1:4" ht="18.75">
      <c r="A198" s="18"/>
      <c r="B198" s="18" t="s">
        <v>16</v>
      </c>
      <c r="C198" s="11" t="s">
        <v>17</v>
      </c>
      <c r="D198" s="25">
        <v>49.2</v>
      </c>
    </row>
    <row r="199" spans="1:4" ht="37.5">
      <c r="A199" s="23" t="s">
        <v>114</v>
      </c>
      <c r="B199" s="18"/>
      <c r="C199" s="13" t="s">
        <v>115</v>
      </c>
      <c r="D199" s="26">
        <f>D200</f>
        <v>90</v>
      </c>
    </row>
    <row r="200" spans="1:4" ht="18.75">
      <c r="A200" s="18" t="s">
        <v>116</v>
      </c>
      <c r="B200" s="18" t="s">
        <v>299</v>
      </c>
      <c r="C200" s="10" t="s">
        <v>117</v>
      </c>
      <c r="D200" s="25">
        <f>D201</f>
        <v>90</v>
      </c>
    </row>
    <row r="201" spans="1:4" ht="18.75">
      <c r="A201" s="18"/>
      <c r="B201" s="18" t="s">
        <v>16</v>
      </c>
      <c r="C201" s="11" t="s">
        <v>17</v>
      </c>
      <c r="D201" s="25">
        <v>90</v>
      </c>
    </row>
    <row r="202" spans="1:4" ht="56.25">
      <c r="A202" s="23" t="s">
        <v>118</v>
      </c>
      <c r="B202" s="23" t="s">
        <v>299</v>
      </c>
      <c r="C202" s="13" t="s">
        <v>990</v>
      </c>
      <c r="D202" s="26">
        <f>D203</f>
        <v>18442.3</v>
      </c>
    </row>
    <row r="203" spans="1:4" ht="37.5">
      <c r="A203" s="23" t="s">
        <v>119</v>
      </c>
      <c r="B203" s="23"/>
      <c r="C203" s="13" t="s">
        <v>29</v>
      </c>
      <c r="D203" s="26">
        <f>D204</f>
        <v>18442.3</v>
      </c>
    </row>
    <row r="204" spans="1:4" ht="18.75">
      <c r="A204" s="18" t="s">
        <v>120</v>
      </c>
      <c r="B204" s="18" t="s">
        <v>299</v>
      </c>
      <c r="C204" s="10" t="s">
        <v>121</v>
      </c>
      <c r="D204" s="25">
        <f>D205+D206+D207</f>
        <v>18442.3</v>
      </c>
    </row>
    <row r="205" spans="1:4" ht="56.25">
      <c r="A205" s="18"/>
      <c r="B205" s="18" t="s">
        <v>33</v>
      </c>
      <c r="C205" s="11" t="s">
        <v>34</v>
      </c>
      <c r="D205" s="25">
        <v>15944.4</v>
      </c>
    </row>
    <row r="206" spans="1:4" ht="18.75">
      <c r="A206" s="18"/>
      <c r="B206" s="18" t="s">
        <v>16</v>
      </c>
      <c r="C206" s="11" t="s">
        <v>17</v>
      </c>
      <c r="D206" s="25">
        <f>2336.1+40.2</f>
        <v>2376.2999999999997</v>
      </c>
    </row>
    <row r="207" spans="1:4" ht="18.75">
      <c r="A207" s="18"/>
      <c r="B207" s="18" t="s">
        <v>47</v>
      </c>
      <c r="C207" s="11" t="s">
        <v>48</v>
      </c>
      <c r="D207" s="25">
        <v>121.6</v>
      </c>
    </row>
    <row r="208" spans="1:4" ht="37.5">
      <c r="A208" s="23" t="s">
        <v>122</v>
      </c>
      <c r="B208" s="23" t="s">
        <v>299</v>
      </c>
      <c r="C208" s="129" t="s">
        <v>123</v>
      </c>
      <c r="D208" s="26">
        <f>D209+D216+D233+D225</f>
        <v>28185.100000000002</v>
      </c>
    </row>
    <row r="209" spans="1:4" ht="37.5">
      <c r="A209" s="23" t="s">
        <v>124</v>
      </c>
      <c r="B209" s="23" t="s">
        <v>299</v>
      </c>
      <c r="C209" s="13" t="s">
        <v>125</v>
      </c>
      <c r="D209" s="26">
        <f>D210</f>
        <v>3770</v>
      </c>
    </row>
    <row r="210" spans="1:4" ht="25.5" customHeight="1">
      <c r="A210" s="23" t="s">
        <v>126</v>
      </c>
      <c r="B210" s="23"/>
      <c r="C210" s="13" t="s">
        <v>127</v>
      </c>
      <c r="D210" s="26">
        <f>D211+D213</f>
        <v>3770</v>
      </c>
    </row>
    <row r="211" spans="1:4" ht="18.75">
      <c r="A211" s="18" t="s">
        <v>128</v>
      </c>
      <c r="B211" s="18" t="s">
        <v>299</v>
      </c>
      <c r="C211" s="60" t="s">
        <v>129</v>
      </c>
      <c r="D211" s="25">
        <f>D212</f>
        <v>3200</v>
      </c>
    </row>
    <row r="212" spans="1:4" ht="37.5">
      <c r="A212" s="18"/>
      <c r="B212" s="18" t="s">
        <v>12</v>
      </c>
      <c r="C212" s="11" t="s">
        <v>13</v>
      </c>
      <c r="D212" s="25">
        <v>3200</v>
      </c>
    </row>
    <row r="213" spans="1:4" ht="37.5">
      <c r="A213" s="23" t="s">
        <v>1003</v>
      </c>
      <c r="B213" s="18"/>
      <c r="C213" s="12" t="s">
        <v>1002</v>
      </c>
      <c r="D213" s="26">
        <f>D214</f>
        <v>570</v>
      </c>
    </row>
    <row r="214" spans="1:4" ht="18.75">
      <c r="A214" s="18" t="s">
        <v>1052</v>
      </c>
      <c r="B214" s="18"/>
      <c r="C214" s="11" t="s">
        <v>1001</v>
      </c>
      <c r="D214" s="25">
        <f>D215</f>
        <v>570</v>
      </c>
    </row>
    <row r="215" spans="1:4" ht="18.75">
      <c r="A215" s="18"/>
      <c r="B215" s="18" t="s">
        <v>47</v>
      </c>
      <c r="C215" s="11" t="s">
        <v>48</v>
      </c>
      <c r="D215" s="25">
        <v>570</v>
      </c>
    </row>
    <row r="216" spans="1:4" ht="37.5">
      <c r="A216" s="23" t="s">
        <v>130</v>
      </c>
      <c r="B216" s="23" t="s">
        <v>299</v>
      </c>
      <c r="C216" s="13" t="s">
        <v>131</v>
      </c>
      <c r="D216" s="26">
        <f>D217+D220</f>
        <v>1830.6999999999998</v>
      </c>
    </row>
    <row r="217" spans="1:4" ht="37.5">
      <c r="A217" s="23" t="s">
        <v>132</v>
      </c>
      <c r="B217" s="23"/>
      <c r="C217" s="13" t="s">
        <v>133</v>
      </c>
      <c r="D217" s="26">
        <f>D218</f>
        <v>990</v>
      </c>
    </row>
    <row r="218" spans="1:4" ht="18.75">
      <c r="A218" s="18" t="s">
        <v>134</v>
      </c>
      <c r="B218" s="18" t="s">
        <v>299</v>
      </c>
      <c r="C218" s="10" t="s">
        <v>135</v>
      </c>
      <c r="D218" s="25">
        <f>D219</f>
        <v>990</v>
      </c>
    </row>
    <row r="219" spans="1:4" ht="18.75">
      <c r="A219" s="18"/>
      <c r="B219" s="18" t="s">
        <v>16</v>
      </c>
      <c r="C219" s="11" t="s">
        <v>17</v>
      </c>
      <c r="D219" s="25">
        <v>990</v>
      </c>
    </row>
    <row r="220" spans="1:4" ht="37.5">
      <c r="A220" s="23" t="s">
        <v>136</v>
      </c>
      <c r="B220" s="23"/>
      <c r="C220" s="13" t="s">
        <v>137</v>
      </c>
      <c r="D220" s="26">
        <f>D221+D223</f>
        <v>840.6999999999999</v>
      </c>
    </row>
    <row r="221" spans="1:4" ht="18.75">
      <c r="A221" s="18" t="s">
        <v>138</v>
      </c>
      <c r="B221" s="18" t="s">
        <v>299</v>
      </c>
      <c r="C221" s="10" t="s">
        <v>455</v>
      </c>
      <c r="D221" s="25">
        <f>D222</f>
        <v>654.8</v>
      </c>
    </row>
    <row r="222" spans="1:4" ht="18.75">
      <c r="A222" s="18"/>
      <c r="B222" s="18" t="s">
        <v>16</v>
      </c>
      <c r="C222" s="11" t="s">
        <v>17</v>
      </c>
      <c r="D222" s="25">
        <f>470+184.8</f>
        <v>654.8</v>
      </c>
    </row>
    <row r="223" spans="1:4" ht="56.25">
      <c r="A223" s="18" t="s">
        <v>342</v>
      </c>
      <c r="B223" s="18"/>
      <c r="C223" s="11" t="s">
        <v>1022</v>
      </c>
      <c r="D223" s="25">
        <f>D224</f>
        <v>185.9</v>
      </c>
    </row>
    <row r="224" spans="1:4" ht="18.75">
      <c r="A224" s="18"/>
      <c r="B224" s="18" t="s">
        <v>16</v>
      </c>
      <c r="C224" s="11" t="s">
        <v>17</v>
      </c>
      <c r="D224" s="25">
        <v>185.9</v>
      </c>
    </row>
    <row r="225" spans="1:4" ht="18.75">
      <c r="A225" s="23" t="s">
        <v>915</v>
      </c>
      <c r="B225" s="23" t="s">
        <v>299</v>
      </c>
      <c r="C225" s="129" t="s">
        <v>774</v>
      </c>
      <c r="D225" s="26">
        <f>D226</f>
        <v>1577</v>
      </c>
    </row>
    <row r="226" spans="1:4" ht="37.5">
      <c r="A226" s="23" t="s">
        <v>916</v>
      </c>
      <c r="B226" s="23"/>
      <c r="C226" s="13" t="s">
        <v>893</v>
      </c>
      <c r="D226" s="26">
        <f>D227+D229+D231</f>
        <v>1577</v>
      </c>
    </row>
    <row r="227" spans="1:4" ht="18.75">
      <c r="A227" s="18" t="s">
        <v>1051</v>
      </c>
      <c r="B227" s="18" t="s">
        <v>299</v>
      </c>
      <c r="C227" s="10" t="s">
        <v>894</v>
      </c>
      <c r="D227" s="25">
        <f>D228</f>
        <v>1575</v>
      </c>
    </row>
    <row r="228" spans="1:4" ht="18.75">
      <c r="A228" s="18"/>
      <c r="B228" s="18" t="s">
        <v>47</v>
      </c>
      <c r="C228" s="11" t="s">
        <v>48</v>
      </c>
      <c r="D228" s="25">
        <v>1575</v>
      </c>
    </row>
    <row r="229" spans="1:4" ht="56.25">
      <c r="A229" s="258" t="s">
        <v>917</v>
      </c>
      <c r="B229" s="258" t="s">
        <v>299</v>
      </c>
      <c r="C229" s="168" t="s">
        <v>994</v>
      </c>
      <c r="D229" s="259">
        <f>D230</f>
        <v>0.5</v>
      </c>
    </row>
    <row r="230" spans="1:4" ht="18.75">
      <c r="A230" s="258"/>
      <c r="B230" s="258" t="s">
        <v>47</v>
      </c>
      <c r="C230" s="253" t="s">
        <v>48</v>
      </c>
      <c r="D230" s="259">
        <v>0.5</v>
      </c>
    </row>
    <row r="231" spans="1:4" ht="56.25">
      <c r="A231" s="258" t="s">
        <v>996</v>
      </c>
      <c r="B231" s="258" t="s">
        <v>299</v>
      </c>
      <c r="C231" s="168" t="s">
        <v>995</v>
      </c>
      <c r="D231" s="259">
        <f>D232</f>
        <v>1.5</v>
      </c>
    </row>
    <row r="232" spans="1:4" ht="18.75">
      <c r="A232" s="258"/>
      <c r="B232" s="258" t="s">
        <v>47</v>
      </c>
      <c r="C232" s="253" t="s">
        <v>48</v>
      </c>
      <c r="D232" s="259">
        <v>1.5</v>
      </c>
    </row>
    <row r="233" spans="1:4" ht="37.5">
      <c r="A233" s="75" t="s">
        <v>139</v>
      </c>
      <c r="B233" s="75"/>
      <c r="C233" s="129" t="s">
        <v>140</v>
      </c>
      <c r="D233" s="26">
        <f>D241+D234</f>
        <v>21007.4</v>
      </c>
    </row>
    <row r="234" spans="1:4" ht="37.5">
      <c r="A234" s="23" t="s">
        <v>454</v>
      </c>
      <c r="B234" s="23"/>
      <c r="C234" s="13" t="s">
        <v>29</v>
      </c>
      <c r="D234" s="26">
        <f>D235+D239</f>
        <v>20107.4</v>
      </c>
    </row>
    <row r="235" spans="1:4" ht="18.75">
      <c r="A235" s="18" t="s">
        <v>142</v>
      </c>
      <c r="B235" s="18" t="s">
        <v>299</v>
      </c>
      <c r="C235" s="10" t="s">
        <v>32</v>
      </c>
      <c r="D235" s="25">
        <f>SUM(D236:D238)</f>
        <v>17427.4</v>
      </c>
    </row>
    <row r="236" spans="1:4" ht="56.25">
      <c r="A236" s="18"/>
      <c r="B236" s="18" t="s">
        <v>33</v>
      </c>
      <c r="C236" s="11" t="s">
        <v>34</v>
      </c>
      <c r="D236" s="25">
        <v>16088.2</v>
      </c>
    </row>
    <row r="237" spans="1:4" ht="18.75">
      <c r="A237" s="18"/>
      <c r="B237" s="18" t="s">
        <v>16</v>
      </c>
      <c r="C237" s="11" t="s">
        <v>17</v>
      </c>
      <c r="D237" s="25">
        <v>1336.9</v>
      </c>
    </row>
    <row r="238" spans="1:4" ht="18.75">
      <c r="A238" s="18"/>
      <c r="B238" s="18" t="s">
        <v>47</v>
      </c>
      <c r="C238" s="11" t="s">
        <v>48</v>
      </c>
      <c r="D238" s="25">
        <v>2.3</v>
      </c>
    </row>
    <row r="239" spans="1:4" ht="18.75">
      <c r="A239" s="18" t="s">
        <v>143</v>
      </c>
      <c r="B239" s="18" t="s">
        <v>299</v>
      </c>
      <c r="C239" s="10" t="s">
        <v>512</v>
      </c>
      <c r="D239" s="25">
        <f>D240</f>
        <v>2680</v>
      </c>
    </row>
    <row r="240" spans="1:4" ht="18.75">
      <c r="A240" s="18"/>
      <c r="B240" s="18" t="s">
        <v>16</v>
      </c>
      <c r="C240" s="11" t="s">
        <v>17</v>
      </c>
      <c r="D240" s="25">
        <v>2680</v>
      </c>
    </row>
    <row r="241" spans="1:4" ht="37.5">
      <c r="A241" s="75" t="s">
        <v>782</v>
      </c>
      <c r="B241" s="75"/>
      <c r="C241" s="129" t="s">
        <v>780</v>
      </c>
      <c r="D241" s="26">
        <f>D242</f>
        <v>900</v>
      </c>
    </row>
    <row r="242" spans="1:4" ht="18.75">
      <c r="A242" s="76" t="s">
        <v>783</v>
      </c>
      <c r="B242" s="76"/>
      <c r="C242" s="276" t="s">
        <v>781</v>
      </c>
      <c r="D242" s="25">
        <f>D243</f>
        <v>900</v>
      </c>
    </row>
    <row r="243" spans="1:4" ht="18.75">
      <c r="A243" s="18"/>
      <c r="B243" s="18" t="s">
        <v>16</v>
      </c>
      <c r="C243" s="11" t="s">
        <v>17</v>
      </c>
      <c r="D243" s="25">
        <v>900</v>
      </c>
    </row>
    <row r="244" spans="1:4" ht="37.5">
      <c r="A244" s="23" t="s">
        <v>144</v>
      </c>
      <c r="B244" s="23" t="s">
        <v>299</v>
      </c>
      <c r="C244" s="13" t="s">
        <v>145</v>
      </c>
      <c r="D244" s="26">
        <f>D245+D268+D294+D309+D320+D326</f>
        <v>441823.7</v>
      </c>
    </row>
    <row r="245" spans="1:4" ht="18.75">
      <c r="A245" s="23" t="s">
        <v>146</v>
      </c>
      <c r="B245" s="23" t="s">
        <v>299</v>
      </c>
      <c r="C245" s="13" t="s">
        <v>147</v>
      </c>
      <c r="D245" s="26">
        <f>D246+D253+D261</f>
        <v>34497.7</v>
      </c>
    </row>
    <row r="246" spans="1:4" ht="37.5">
      <c r="A246" s="23" t="s">
        <v>148</v>
      </c>
      <c r="B246" s="23"/>
      <c r="C246" s="13" t="s">
        <v>149</v>
      </c>
      <c r="D246" s="26">
        <f>D247+D250</f>
        <v>15776.2</v>
      </c>
    </row>
    <row r="247" spans="1:4" ht="18.75">
      <c r="A247" s="18" t="s">
        <v>150</v>
      </c>
      <c r="B247" s="18" t="s">
        <v>299</v>
      </c>
      <c r="C247" s="10" t="s">
        <v>1047</v>
      </c>
      <c r="D247" s="25">
        <f>D248+D249</f>
        <v>11784.2</v>
      </c>
    </row>
    <row r="248" spans="1:4" ht="37.5">
      <c r="A248" s="18"/>
      <c r="B248" s="18" t="s">
        <v>12</v>
      </c>
      <c r="C248" s="11" t="s">
        <v>13</v>
      </c>
      <c r="D248" s="25">
        <v>10784.2</v>
      </c>
    </row>
    <row r="249" spans="1:4" ht="18.75">
      <c r="A249" s="18"/>
      <c r="B249" s="18" t="s">
        <v>47</v>
      </c>
      <c r="C249" s="11" t="s">
        <v>48</v>
      </c>
      <c r="D249" s="25">
        <v>1000</v>
      </c>
    </row>
    <row r="250" spans="1:4" ht="18.75">
      <c r="A250" s="18" t="s">
        <v>151</v>
      </c>
      <c r="B250" s="18" t="s">
        <v>299</v>
      </c>
      <c r="C250" s="10" t="s">
        <v>1004</v>
      </c>
      <c r="D250" s="25">
        <f>D252+D251</f>
        <v>3992</v>
      </c>
    </row>
    <row r="251" spans="1:4" ht="18.75" hidden="1">
      <c r="A251" s="18"/>
      <c r="B251" s="18" t="s">
        <v>16</v>
      </c>
      <c r="C251" s="11" t="s">
        <v>17</v>
      </c>
      <c r="D251" s="25"/>
    </row>
    <row r="252" spans="1:4" ht="37.5">
      <c r="A252" s="18"/>
      <c r="B252" s="18" t="s">
        <v>12</v>
      </c>
      <c r="C252" s="11" t="s">
        <v>13</v>
      </c>
      <c r="D252" s="25">
        <v>3992</v>
      </c>
    </row>
    <row r="253" spans="1:4" ht="37.5">
      <c r="A253" s="23" t="s">
        <v>152</v>
      </c>
      <c r="B253" s="23"/>
      <c r="C253" s="13" t="s">
        <v>903</v>
      </c>
      <c r="D253" s="26">
        <f>D254+D257+D259</f>
        <v>5713.5</v>
      </c>
    </row>
    <row r="254" spans="1:4" ht="18.75">
      <c r="A254" s="18" t="s">
        <v>153</v>
      </c>
      <c r="B254" s="18" t="s">
        <v>299</v>
      </c>
      <c r="C254" s="10" t="s">
        <v>154</v>
      </c>
      <c r="D254" s="25">
        <f>D255+D256</f>
        <v>3761.7</v>
      </c>
    </row>
    <row r="255" spans="1:4" ht="18.75">
      <c r="A255" s="18"/>
      <c r="B255" s="18" t="s">
        <v>16</v>
      </c>
      <c r="C255" s="11" t="s">
        <v>17</v>
      </c>
      <c r="D255" s="25">
        <v>2600</v>
      </c>
    </row>
    <row r="256" spans="1:4" ht="37.5">
      <c r="A256" s="18"/>
      <c r="B256" s="18" t="s">
        <v>12</v>
      </c>
      <c r="C256" s="11" t="s">
        <v>13</v>
      </c>
      <c r="D256" s="25">
        <v>1161.7</v>
      </c>
    </row>
    <row r="257" spans="1:4" ht="18.75">
      <c r="A257" s="18" t="s">
        <v>155</v>
      </c>
      <c r="B257" s="18" t="s">
        <v>299</v>
      </c>
      <c r="C257" s="10" t="s">
        <v>1005</v>
      </c>
      <c r="D257" s="25">
        <f>D258</f>
        <v>1719.4</v>
      </c>
    </row>
    <row r="258" spans="1:4" ht="37.5">
      <c r="A258" s="18"/>
      <c r="B258" s="18" t="s">
        <v>12</v>
      </c>
      <c r="C258" s="11" t="s">
        <v>13</v>
      </c>
      <c r="D258" s="25">
        <v>1719.4</v>
      </c>
    </row>
    <row r="259" spans="1:4" ht="37.5">
      <c r="A259" s="18" t="s">
        <v>323</v>
      </c>
      <c r="B259" s="18"/>
      <c r="C259" s="11" t="s">
        <v>1006</v>
      </c>
      <c r="D259" s="25">
        <f>D260</f>
        <v>232.4</v>
      </c>
    </row>
    <row r="260" spans="1:4" ht="37.5">
      <c r="A260" s="18"/>
      <c r="B260" s="18" t="s">
        <v>12</v>
      </c>
      <c r="C260" s="11" t="s">
        <v>13</v>
      </c>
      <c r="D260" s="25">
        <v>232.4</v>
      </c>
    </row>
    <row r="261" spans="1:4" ht="56.25">
      <c r="A261" s="23" t="s">
        <v>640</v>
      </c>
      <c r="B261" s="23"/>
      <c r="C261" s="12" t="s">
        <v>641</v>
      </c>
      <c r="D261" s="26">
        <f>D264+D262+D266</f>
        <v>13008</v>
      </c>
    </row>
    <row r="262" spans="1:4" ht="37.5">
      <c r="A262" s="18" t="s">
        <v>789</v>
      </c>
      <c r="B262" s="18" t="s">
        <v>299</v>
      </c>
      <c r="C262" s="10" t="s">
        <v>790</v>
      </c>
      <c r="D262" s="25">
        <f>D263</f>
        <v>7500</v>
      </c>
    </row>
    <row r="263" spans="1:4" ht="18.75">
      <c r="A263" s="18"/>
      <c r="B263" s="18" t="s">
        <v>16</v>
      </c>
      <c r="C263" s="11" t="s">
        <v>17</v>
      </c>
      <c r="D263" s="25">
        <f>7000+500</f>
        <v>7500</v>
      </c>
    </row>
    <row r="264" spans="1:4" ht="56.25">
      <c r="A264" s="18" t="s">
        <v>738</v>
      </c>
      <c r="B264" s="18"/>
      <c r="C264" s="11" t="s">
        <v>642</v>
      </c>
      <c r="D264" s="25">
        <f>D265</f>
        <v>5508</v>
      </c>
    </row>
    <row r="265" spans="1:4" ht="18.75">
      <c r="A265" s="18"/>
      <c r="B265" s="18" t="s">
        <v>47</v>
      </c>
      <c r="C265" s="11" t="s">
        <v>48</v>
      </c>
      <c r="D265" s="25">
        <v>5508</v>
      </c>
    </row>
    <row r="266" spans="1:4" ht="37.5" hidden="1">
      <c r="A266" s="18" t="s">
        <v>800</v>
      </c>
      <c r="B266" s="18"/>
      <c r="C266" s="11" t="s">
        <v>1057</v>
      </c>
      <c r="D266" s="26"/>
    </row>
    <row r="267" spans="1:4" ht="37.5" hidden="1">
      <c r="A267" s="18"/>
      <c r="B267" s="18" t="s">
        <v>12</v>
      </c>
      <c r="C267" s="11" t="s">
        <v>13</v>
      </c>
      <c r="D267" s="26"/>
    </row>
    <row r="268" spans="1:4" ht="37.5">
      <c r="A268" s="23" t="s">
        <v>156</v>
      </c>
      <c r="B268" s="23" t="s">
        <v>299</v>
      </c>
      <c r="C268" s="13" t="s">
        <v>157</v>
      </c>
      <c r="D268" s="26">
        <f>D269+D277</f>
        <v>43056.9</v>
      </c>
    </row>
    <row r="269" spans="1:4" ht="37.5">
      <c r="A269" s="23" t="s">
        <v>158</v>
      </c>
      <c r="B269" s="23"/>
      <c r="C269" s="13" t="s">
        <v>159</v>
      </c>
      <c r="D269" s="26">
        <f>D270+D274+D272</f>
        <v>23481.9</v>
      </c>
    </row>
    <row r="270" spans="1:4" ht="37.5">
      <c r="A270" s="18" t="s">
        <v>160</v>
      </c>
      <c r="B270" s="18" t="s">
        <v>299</v>
      </c>
      <c r="C270" s="10" t="s">
        <v>161</v>
      </c>
      <c r="D270" s="25">
        <f>D271</f>
        <v>2500</v>
      </c>
    </row>
    <row r="271" spans="1:4" ht="18.75">
      <c r="A271" s="18"/>
      <c r="B271" s="18" t="s">
        <v>47</v>
      </c>
      <c r="C271" s="11" t="s">
        <v>48</v>
      </c>
      <c r="D271" s="25">
        <v>2500</v>
      </c>
    </row>
    <row r="272" spans="1:4" ht="37.5">
      <c r="A272" s="18" t="s">
        <v>1045</v>
      </c>
      <c r="B272" s="23"/>
      <c r="C272" s="10" t="s">
        <v>1030</v>
      </c>
      <c r="D272" s="25">
        <f>D273</f>
        <v>10900</v>
      </c>
    </row>
    <row r="273" spans="1:4" ht="18.75">
      <c r="A273" s="23"/>
      <c r="B273" s="18" t="s">
        <v>47</v>
      </c>
      <c r="C273" s="11" t="s">
        <v>48</v>
      </c>
      <c r="D273" s="25">
        <v>10900</v>
      </c>
    </row>
    <row r="274" spans="1:4" ht="18.75">
      <c r="A274" s="18" t="s">
        <v>1046</v>
      </c>
      <c r="B274" s="18"/>
      <c r="C274" s="10" t="s">
        <v>902</v>
      </c>
      <c r="D274" s="25">
        <f>D276+D275</f>
        <v>10081.900000000001</v>
      </c>
    </row>
    <row r="275" spans="1:4" ht="37.5">
      <c r="A275" s="18"/>
      <c r="B275" s="18" t="s">
        <v>12</v>
      </c>
      <c r="C275" s="11" t="s">
        <v>13</v>
      </c>
      <c r="D275" s="25">
        <v>3081.9</v>
      </c>
    </row>
    <row r="276" spans="1:4" ht="18.75">
      <c r="A276" s="23"/>
      <c r="B276" s="18" t="s">
        <v>47</v>
      </c>
      <c r="C276" s="11" t="s">
        <v>48</v>
      </c>
      <c r="D276" s="25">
        <f>20981.9-10900-3081.9</f>
        <v>7000.000000000002</v>
      </c>
    </row>
    <row r="277" spans="1:4" ht="18.75">
      <c r="A277" s="23" t="s">
        <v>162</v>
      </c>
      <c r="B277" s="23"/>
      <c r="C277" s="13" t="s">
        <v>1039</v>
      </c>
      <c r="D277" s="26">
        <f>D278+D290</f>
        <v>19575</v>
      </c>
    </row>
    <row r="278" spans="1:4" ht="18.75">
      <c r="A278" s="18" t="s">
        <v>1048</v>
      </c>
      <c r="B278" s="18"/>
      <c r="C278" s="10" t="s">
        <v>1049</v>
      </c>
      <c r="D278" s="25">
        <f>D279+D286</f>
        <v>19575</v>
      </c>
    </row>
    <row r="279" spans="1:4" ht="18.75">
      <c r="A279" s="18"/>
      <c r="B279" s="18" t="s">
        <v>16</v>
      </c>
      <c r="C279" s="11" t="s">
        <v>17</v>
      </c>
      <c r="D279" s="25">
        <f>D281+D282+D283+D284+D285</f>
        <v>14575</v>
      </c>
    </row>
    <row r="280" spans="1:4" ht="18.75">
      <c r="A280" s="18"/>
      <c r="B280" s="18"/>
      <c r="C280" s="10" t="s">
        <v>792</v>
      </c>
      <c r="D280" s="25"/>
    </row>
    <row r="281" spans="1:4" ht="18.75" customHeight="1">
      <c r="A281" s="18"/>
      <c r="B281" s="18"/>
      <c r="C281" s="11" t="s">
        <v>1032</v>
      </c>
      <c r="D281" s="25">
        <v>1500</v>
      </c>
    </row>
    <row r="282" spans="1:4" ht="37.5">
      <c r="A282" s="18"/>
      <c r="B282" s="18"/>
      <c r="C282" s="11" t="s">
        <v>1033</v>
      </c>
      <c r="D282" s="25">
        <v>1875</v>
      </c>
    </row>
    <row r="283" spans="1:4" ht="18.75">
      <c r="A283" s="18"/>
      <c r="B283" s="18"/>
      <c r="C283" s="10" t="s">
        <v>1035</v>
      </c>
      <c r="D283" s="25">
        <v>700</v>
      </c>
    </row>
    <row r="284" spans="1:4" ht="18.75">
      <c r="A284" s="18"/>
      <c r="B284" s="18"/>
      <c r="C284" s="10" t="s">
        <v>1036</v>
      </c>
      <c r="D284" s="25">
        <v>8500</v>
      </c>
    </row>
    <row r="285" spans="1:4" ht="18.75">
      <c r="A285" s="18"/>
      <c r="B285" s="18"/>
      <c r="C285" s="10" t="s">
        <v>1037</v>
      </c>
      <c r="D285" s="25">
        <v>2000</v>
      </c>
    </row>
    <row r="286" spans="1:4" ht="18.75">
      <c r="A286" s="18"/>
      <c r="B286" s="18" t="s">
        <v>163</v>
      </c>
      <c r="C286" s="11" t="s">
        <v>178</v>
      </c>
      <c r="D286" s="25">
        <f>D288+D289</f>
        <v>5000</v>
      </c>
    </row>
    <row r="287" spans="1:4" ht="18.75">
      <c r="A287" s="18"/>
      <c r="B287" s="18"/>
      <c r="C287" s="11" t="s">
        <v>792</v>
      </c>
      <c r="D287" s="25"/>
    </row>
    <row r="288" spans="1:4" ht="18.75" hidden="1">
      <c r="A288" s="18"/>
      <c r="B288" s="18"/>
      <c r="C288" s="11" t="s">
        <v>786</v>
      </c>
      <c r="D288" s="25"/>
    </row>
    <row r="289" spans="1:4" ht="37.5">
      <c r="A289" s="18"/>
      <c r="B289" s="18"/>
      <c r="C289" s="10" t="s">
        <v>1034</v>
      </c>
      <c r="D289" s="25">
        <v>5000</v>
      </c>
    </row>
    <row r="290" spans="1:4" ht="56.25" hidden="1">
      <c r="A290" s="18" t="s">
        <v>1031</v>
      </c>
      <c r="B290" s="18"/>
      <c r="C290" s="11" t="s">
        <v>988</v>
      </c>
      <c r="D290" s="25">
        <f>D291</f>
        <v>0</v>
      </c>
    </row>
    <row r="291" spans="1:4" ht="18.75" hidden="1">
      <c r="A291" s="18"/>
      <c r="B291" s="18" t="s">
        <v>163</v>
      </c>
      <c r="C291" s="11" t="s">
        <v>178</v>
      </c>
      <c r="D291" s="25"/>
    </row>
    <row r="292" spans="1:4" ht="18.75" hidden="1">
      <c r="A292" s="18"/>
      <c r="B292" s="18"/>
      <c r="C292" s="11" t="s">
        <v>792</v>
      </c>
      <c r="D292" s="25"/>
    </row>
    <row r="293" spans="1:4" ht="18.75" hidden="1">
      <c r="A293" s="18"/>
      <c r="B293" s="18"/>
      <c r="C293" s="11" t="s">
        <v>786</v>
      </c>
      <c r="D293" s="25"/>
    </row>
    <row r="294" spans="1:4" ht="18.75">
      <c r="A294" s="23" t="s">
        <v>164</v>
      </c>
      <c r="B294" s="23" t="s">
        <v>299</v>
      </c>
      <c r="C294" s="13" t="s">
        <v>165</v>
      </c>
      <c r="D294" s="26">
        <f>D295+D300</f>
        <v>220064.1</v>
      </c>
    </row>
    <row r="295" spans="1:4" ht="37.5">
      <c r="A295" s="23" t="s">
        <v>166</v>
      </c>
      <c r="B295" s="23"/>
      <c r="C295" s="13" t="s">
        <v>167</v>
      </c>
      <c r="D295" s="26">
        <f>D296+D298</f>
        <v>196536.1</v>
      </c>
    </row>
    <row r="296" spans="1:4" ht="18.75">
      <c r="A296" s="18" t="s">
        <v>168</v>
      </c>
      <c r="B296" s="18" t="s">
        <v>299</v>
      </c>
      <c r="C296" s="10" t="s">
        <v>398</v>
      </c>
      <c r="D296" s="25">
        <f>D297</f>
        <v>162865.1</v>
      </c>
    </row>
    <row r="297" spans="1:4" ht="37.5">
      <c r="A297" s="18"/>
      <c r="B297" s="18" t="s">
        <v>12</v>
      </c>
      <c r="C297" s="11" t="s">
        <v>13</v>
      </c>
      <c r="D297" s="25">
        <v>162865.1</v>
      </c>
    </row>
    <row r="298" spans="1:4" ht="18.75">
      <c r="A298" s="18" t="s">
        <v>169</v>
      </c>
      <c r="B298" s="18" t="s">
        <v>299</v>
      </c>
      <c r="C298" s="10" t="s">
        <v>1007</v>
      </c>
      <c r="D298" s="25">
        <f>D299</f>
        <v>33671</v>
      </c>
    </row>
    <row r="299" spans="1:4" ht="37.5">
      <c r="A299" s="18"/>
      <c r="B299" s="18" t="s">
        <v>12</v>
      </c>
      <c r="C299" s="11" t="s">
        <v>13</v>
      </c>
      <c r="D299" s="25">
        <v>33671</v>
      </c>
    </row>
    <row r="300" spans="1:4" ht="37.5">
      <c r="A300" s="23" t="s">
        <v>170</v>
      </c>
      <c r="B300" s="18"/>
      <c r="C300" s="13" t="s">
        <v>508</v>
      </c>
      <c r="D300" s="26">
        <f>D301+D303</f>
        <v>23528</v>
      </c>
    </row>
    <row r="301" spans="1:4" ht="18.75">
      <c r="A301" s="18" t="s">
        <v>171</v>
      </c>
      <c r="B301" s="18" t="s">
        <v>299</v>
      </c>
      <c r="C301" s="10" t="s">
        <v>997</v>
      </c>
      <c r="D301" s="25">
        <f>D302</f>
        <v>10831.3</v>
      </c>
    </row>
    <row r="302" spans="1:4" ht="18.75">
      <c r="A302" s="18"/>
      <c r="B302" s="18" t="s">
        <v>16</v>
      </c>
      <c r="C302" s="11" t="s">
        <v>17</v>
      </c>
      <c r="D302" s="25">
        <f>7540+3291.3</f>
        <v>10831.3</v>
      </c>
    </row>
    <row r="303" spans="1:4" ht="37.5">
      <c r="A303" s="18" t="s">
        <v>509</v>
      </c>
      <c r="B303" s="18"/>
      <c r="C303" s="10" t="s">
        <v>998</v>
      </c>
      <c r="D303" s="25">
        <f>D304</f>
        <v>12696.7</v>
      </c>
    </row>
    <row r="304" spans="1:4" ht="18.75">
      <c r="A304" s="18"/>
      <c r="B304" s="18" t="s">
        <v>16</v>
      </c>
      <c r="C304" s="11" t="s">
        <v>17</v>
      </c>
      <c r="D304" s="25">
        <f>15988-3291.3</f>
        <v>12696.7</v>
      </c>
    </row>
    <row r="305" spans="1:4" ht="18.75" hidden="1">
      <c r="A305" s="18"/>
      <c r="B305" s="18" t="s">
        <v>163</v>
      </c>
      <c r="C305" s="11" t="s">
        <v>178</v>
      </c>
      <c r="D305" s="25">
        <f>D307+D308</f>
        <v>0</v>
      </c>
    </row>
    <row r="306" spans="1:4" ht="18.75" hidden="1">
      <c r="A306" s="18"/>
      <c r="B306" s="18"/>
      <c r="C306" s="11" t="s">
        <v>792</v>
      </c>
      <c r="D306" s="25"/>
    </row>
    <row r="307" spans="1:4" ht="18.75" hidden="1">
      <c r="A307" s="18"/>
      <c r="B307" s="18"/>
      <c r="C307" s="11" t="s">
        <v>999</v>
      </c>
      <c r="D307" s="25"/>
    </row>
    <row r="308" spans="1:4" ht="18.75" hidden="1">
      <c r="A308" s="18"/>
      <c r="B308" s="18"/>
      <c r="C308" s="11" t="s">
        <v>1029</v>
      </c>
      <c r="D308" s="25"/>
    </row>
    <row r="309" spans="1:4" ht="37.5">
      <c r="A309" s="23" t="s">
        <v>172</v>
      </c>
      <c r="B309" s="23" t="s">
        <v>299</v>
      </c>
      <c r="C309" s="13" t="s">
        <v>173</v>
      </c>
      <c r="D309" s="26">
        <f>D310</f>
        <v>54959</v>
      </c>
    </row>
    <row r="310" spans="1:4" ht="18.75">
      <c r="A310" s="23" t="s">
        <v>174</v>
      </c>
      <c r="B310" s="23"/>
      <c r="C310" s="13" t="s">
        <v>175</v>
      </c>
      <c r="D310" s="26">
        <f>D311+D314+D316+D318</f>
        <v>54959</v>
      </c>
    </row>
    <row r="311" spans="1:4" ht="37.5">
      <c r="A311" s="18" t="s">
        <v>176</v>
      </c>
      <c r="B311" s="18" t="s">
        <v>299</v>
      </c>
      <c r="C311" s="10" t="s">
        <v>1040</v>
      </c>
      <c r="D311" s="25">
        <f>D312+D313</f>
        <v>2320</v>
      </c>
    </row>
    <row r="312" spans="1:4" ht="18.75">
      <c r="A312" s="18"/>
      <c r="B312" s="18" t="s">
        <v>16</v>
      </c>
      <c r="C312" s="11" t="s">
        <v>17</v>
      </c>
      <c r="D312" s="25">
        <v>720</v>
      </c>
    </row>
    <row r="313" spans="1:4" ht="18.75">
      <c r="A313" s="18"/>
      <c r="B313" s="18" t="s">
        <v>47</v>
      </c>
      <c r="C313" s="11" t="s">
        <v>48</v>
      </c>
      <c r="D313" s="25">
        <v>1600</v>
      </c>
    </row>
    <row r="314" spans="1:4" ht="18.75">
      <c r="A314" s="18" t="s">
        <v>177</v>
      </c>
      <c r="B314" s="18"/>
      <c r="C314" s="10" t="s">
        <v>1041</v>
      </c>
      <c r="D314" s="25">
        <f>D315</f>
        <v>9851.7</v>
      </c>
    </row>
    <row r="315" spans="1:4" ht="18.75">
      <c r="A315" s="18"/>
      <c r="B315" s="18" t="s">
        <v>16</v>
      </c>
      <c r="C315" s="11" t="s">
        <v>17</v>
      </c>
      <c r="D315" s="25">
        <f>375+9476.7</f>
        <v>9851.7</v>
      </c>
    </row>
    <row r="316" spans="1:4" ht="37.5">
      <c r="A316" s="76" t="s">
        <v>1044</v>
      </c>
      <c r="B316" s="76"/>
      <c r="C316" s="282" t="s">
        <v>1043</v>
      </c>
      <c r="D316" s="25">
        <f>D317</f>
        <v>5287.3</v>
      </c>
    </row>
    <row r="317" spans="1:4" ht="18.75">
      <c r="A317" s="18"/>
      <c r="B317" s="18" t="s">
        <v>16</v>
      </c>
      <c r="C317" s="11" t="s">
        <v>17</v>
      </c>
      <c r="D317" s="25">
        <v>5287.3</v>
      </c>
    </row>
    <row r="318" spans="1:4" ht="37.5">
      <c r="A318" s="18" t="s">
        <v>784</v>
      </c>
      <c r="B318" s="18" t="s">
        <v>299</v>
      </c>
      <c r="C318" s="10" t="s">
        <v>1058</v>
      </c>
      <c r="D318" s="25">
        <f>D319</f>
        <v>37500</v>
      </c>
    </row>
    <row r="319" spans="1:4" ht="18.75">
      <c r="A319" s="18"/>
      <c r="B319" s="18" t="s">
        <v>21</v>
      </c>
      <c r="C319" s="11" t="s">
        <v>22</v>
      </c>
      <c r="D319" s="25">
        <v>37500</v>
      </c>
    </row>
    <row r="320" spans="1:4" ht="37.5">
      <c r="A320" s="23" t="s">
        <v>179</v>
      </c>
      <c r="B320" s="23" t="s">
        <v>299</v>
      </c>
      <c r="C320" s="13" t="s">
        <v>180</v>
      </c>
      <c r="D320" s="26">
        <f>D321</f>
        <v>2418</v>
      </c>
    </row>
    <row r="321" spans="1:4" ht="37.5">
      <c r="A321" s="23" t="s">
        <v>181</v>
      </c>
      <c r="B321" s="23"/>
      <c r="C321" s="13" t="s">
        <v>182</v>
      </c>
      <c r="D321" s="26">
        <f>D322+D324</f>
        <v>2418</v>
      </c>
    </row>
    <row r="322" spans="1:4" ht="18.75">
      <c r="A322" s="18" t="s">
        <v>183</v>
      </c>
      <c r="B322" s="18" t="s">
        <v>299</v>
      </c>
      <c r="C322" s="10" t="s">
        <v>184</v>
      </c>
      <c r="D322" s="25">
        <f>D323</f>
        <v>1996</v>
      </c>
    </row>
    <row r="323" spans="1:4" ht="18.75">
      <c r="A323" s="18"/>
      <c r="B323" s="18" t="s">
        <v>16</v>
      </c>
      <c r="C323" s="11" t="s">
        <v>17</v>
      </c>
      <c r="D323" s="25">
        <v>1996</v>
      </c>
    </row>
    <row r="324" spans="1:4" ht="18.75">
      <c r="A324" s="18" t="s">
        <v>185</v>
      </c>
      <c r="B324" s="18" t="s">
        <v>299</v>
      </c>
      <c r="C324" s="10" t="s">
        <v>186</v>
      </c>
      <c r="D324" s="25">
        <f>D325</f>
        <v>422</v>
      </c>
    </row>
    <row r="325" spans="1:4" ht="18.75">
      <c r="A325" s="18"/>
      <c r="B325" s="18" t="s">
        <v>16</v>
      </c>
      <c r="C325" s="11" t="s">
        <v>17</v>
      </c>
      <c r="D325" s="25">
        <v>422</v>
      </c>
    </row>
    <row r="326" spans="1:4" ht="18.75" customHeight="1">
      <c r="A326" s="23" t="s">
        <v>187</v>
      </c>
      <c r="B326" s="23" t="s">
        <v>299</v>
      </c>
      <c r="C326" s="13" t="s">
        <v>188</v>
      </c>
      <c r="D326" s="26">
        <f>D327+D338</f>
        <v>86828.00000000001</v>
      </c>
    </row>
    <row r="327" spans="1:4" ht="37.5">
      <c r="A327" s="23" t="s">
        <v>189</v>
      </c>
      <c r="B327" s="23"/>
      <c r="C327" s="13" t="s">
        <v>29</v>
      </c>
      <c r="D327" s="26">
        <f>D332+D328+D336</f>
        <v>85605.20000000001</v>
      </c>
    </row>
    <row r="328" spans="1:4" ht="18.75">
      <c r="A328" s="18" t="s">
        <v>190</v>
      </c>
      <c r="B328" s="18" t="s">
        <v>299</v>
      </c>
      <c r="C328" s="10" t="s">
        <v>32</v>
      </c>
      <c r="D328" s="25">
        <f>SUM(D329:D331)</f>
        <v>10303.800000000001</v>
      </c>
    </row>
    <row r="329" spans="1:4" ht="56.25">
      <c r="A329" s="18"/>
      <c r="B329" s="18" t="s">
        <v>33</v>
      </c>
      <c r="C329" s="11" t="s">
        <v>34</v>
      </c>
      <c r="D329" s="25">
        <v>9255.7</v>
      </c>
    </row>
    <row r="330" spans="1:4" ht="18.75">
      <c r="A330" s="18"/>
      <c r="B330" s="18" t="s">
        <v>16</v>
      </c>
      <c r="C330" s="11" t="s">
        <v>17</v>
      </c>
      <c r="D330" s="25">
        <v>1035.6</v>
      </c>
    </row>
    <row r="331" spans="1:4" ht="18.75">
      <c r="A331" s="18"/>
      <c r="B331" s="18" t="s">
        <v>47</v>
      </c>
      <c r="C331" s="11" t="s">
        <v>48</v>
      </c>
      <c r="D331" s="25">
        <v>12.5</v>
      </c>
    </row>
    <row r="332" spans="1:4" ht="18.75">
      <c r="A332" s="18" t="s">
        <v>191</v>
      </c>
      <c r="B332" s="18" t="s">
        <v>299</v>
      </c>
      <c r="C332" s="10" t="s">
        <v>121</v>
      </c>
      <c r="D332" s="25">
        <f>D333+D334+D335</f>
        <v>16364.900000000001</v>
      </c>
    </row>
    <row r="333" spans="1:4" ht="56.25">
      <c r="A333" s="18"/>
      <c r="B333" s="18" t="s">
        <v>33</v>
      </c>
      <c r="C333" s="11" t="s">
        <v>34</v>
      </c>
      <c r="D333" s="25">
        <v>13245.2</v>
      </c>
    </row>
    <row r="334" spans="1:4" ht="18.75">
      <c r="A334" s="18"/>
      <c r="B334" s="18" t="s">
        <v>16</v>
      </c>
      <c r="C334" s="11" t="s">
        <v>17</v>
      </c>
      <c r="D334" s="25">
        <f>2948+60</f>
        <v>3008</v>
      </c>
    </row>
    <row r="335" spans="1:4" ht="18.75">
      <c r="A335" s="18"/>
      <c r="B335" s="18" t="s">
        <v>47</v>
      </c>
      <c r="C335" s="11" t="s">
        <v>48</v>
      </c>
      <c r="D335" s="25">
        <v>111.7</v>
      </c>
    </row>
    <row r="336" spans="1:4" ht="37.5">
      <c r="A336" s="18" t="s">
        <v>192</v>
      </c>
      <c r="B336" s="18" t="s">
        <v>299</v>
      </c>
      <c r="C336" s="10" t="s">
        <v>414</v>
      </c>
      <c r="D336" s="25">
        <f>D337</f>
        <v>58936.5</v>
      </c>
    </row>
    <row r="337" spans="1:4" ht="37.5">
      <c r="A337" s="18"/>
      <c r="B337" s="18" t="s">
        <v>12</v>
      </c>
      <c r="C337" s="11" t="s">
        <v>13</v>
      </c>
      <c r="D337" s="25">
        <f>23480+25064.1+10392.4</f>
        <v>58936.5</v>
      </c>
    </row>
    <row r="338" spans="1:4" ht="37.5">
      <c r="A338" s="75" t="s">
        <v>778</v>
      </c>
      <c r="B338" s="75"/>
      <c r="C338" s="129" t="s">
        <v>777</v>
      </c>
      <c r="D338" s="26">
        <f>D341+D339</f>
        <v>1222.8000000000002</v>
      </c>
    </row>
    <row r="339" spans="1:4" ht="37.5">
      <c r="A339" s="18" t="s">
        <v>779</v>
      </c>
      <c r="B339" s="18"/>
      <c r="C339" s="10" t="s">
        <v>904</v>
      </c>
      <c r="D339" s="25">
        <f>D340</f>
        <v>18.9</v>
      </c>
    </row>
    <row r="340" spans="1:4" ht="18.75">
      <c r="A340" s="18"/>
      <c r="B340" s="18" t="s">
        <v>16</v>
      </c>
      <c r="C340" s="11" t="s">
        <v>17</v>
      </c>
      <c r="D340" s="25">
        <v>18.9</v>
      </c>
    </row>
    <row r="341" spans="1:4" ht="37.5">
      <c r="A341" s="76" t="s">
        <v>899</v>
      </c>
      <c r="B341" s="76"/>
      <c r="C341" s="282" t="s">
        <v>900</v>
      </c>
      <c r="D341" s="25">
        <f>D342+D343</f>
        <v>1203.9</v>
      </c>
    </row>
    <row r="342" spans="1:4" ht="18.75">
      <c r="A342" s="18"/>
      <c r="B342" s="18" t="s">
        <v>16</v>
      </c>
      <c r="C342" s="11" t="s">
        <v>17</v>
      </c>
      <c r="D342" s="25">
        <v>153.9</v>
      </c>
    </row>
    <row r="343" spans="1:4" ht="18.75">
      <c r="A343" s="18"/>
      <c r="B343" s="18" t="s">
        <v>47</v>
      </c>
      <c r="C343" s="11" t="s">
        <v>48</v>
      </c>
      <c r="D343" s="25">
        <v>1050</v>
      </c>
    </row>
    <row r="344" spans="1:4" ht="37.5">
      <c r="A344" s="23" t="s">
        <v>193</v>
      </c>
      <c r="B344" s="18"/>
      <c r="C344" s="13" t="s">
        <v>817</v>
      </c>
      <c r="D344" s="26">
        <f>D345+D389</f>
        <v>85242.8</v>
      </c>
    </row>
    <row r="345" spans="1:4" ht="18.75">
      <c r="A345" s="23" t="s">
        <v>449</v>
      </c>
      <c r="B345" s="18"/>
      <c r="C345" s="69" t="s">
        <v>411</v>
      </c>
      <c r="D345" s="26">
        <f>D346+D380</f>
        <v>17798</v>
      </c>
    </row>
    <row r="346" spans="1:4" ht="37.5">
      <c r="A346" s="23" t="s">
        <v>195</v>
      </c>
      <c r="B346" s="18"/>
      <c r="C346" s="13" t="s">
        <v>891</v>
      </c>
      <c r="D346" s="26">
        <f>D349+D372+D347</f>
        <v>13706</v>
      </c>
    </row>
    <row r="347" spans="1:4" ht="18.75">
      <c r="A347" s="18" t="s">
        <v>302</v>
      </c>
      <c r="B347" s="18"/>
      <c r="C347" s="10" t="s">
        <v>743</v>
      </c>
      <c r="D347" s="25">
        <f>D348</f>
        <v>180</v>
      </c>
    </row>
    <row r="348" spans="1:4" ht="18.75">
      <c r="A348" s="18"/>
      <c r="B348" s="18" t="s">
        <v>16</v>
      </c>
      <c r="C348" s="11" t="s">
        <v>17</v>
      </c>
      <c r="D348" s="25">
        <v>180</v>
      </c>
    </row>
    <row r="349" spans="1:4" ht="56.25">
      <c r="A349" s="18" t="s">
        <v>791</v>
      </c>
      <c r="B349" s="18"/>
      <c r="C349" s="11" t="s">
        <v>1014</v>
      </c>
      <c r="D349" s="25">
        <f>D359+D350+D358+D367</f>
        <v>13526</v>
      </c>
    </row>
    <row r="350" spans="1:4" ht="18.75">
      <c r="A350" s="18"/>
      <c r="B350" s="18" t="s">
        <v>16</v>
      </c>
      <c r="C350" s="11" t="s">
        <v>17</v>
      </c>
      <c r="D350" s="25">
        <f>D352+D353+D354+D355+D356+D357</f>
        <v>3600</v>
      </c>
    </row>
    <row r="351" spans="1:4" ht="18.75">
      <c r="A351" s="18"/>
      <c r="B351" s="18"/>
      <c r="C351" s="11" t="s">
        <v>792</v>
      </c>
      <c r="D351" s="25"/>
    </row>
    <row r="352" spans="1:4" ht="37.5">
      <c r="A352" s="18"/>
      <c r="B352" s="18"/>
      <c r="C352" s="11" t="s">
        <v>972</v>
      </c>
      <c r="D352" s="25">
        <v>1800</v>
      </c>
    </row>
    <row r="353" spans="1:4" ht="37.5">
      <c r="A353" s="18"/>
      <c r="B353" s="18"/>
      <c r="C353" s="11" t="s">
        <v>973</v>
      </c>
      <c r="D353" s="25">
        <v>1800</v>
      </c>
    </row>
    <row r="354" spans="1:4" ht="37.5" hidden="1">
      <c r="A354" s="18"/>
      <c r="B354" s="18"/>
      <c r="C354" s="11" t="s">
        <v>974</v>
      </c>
      <c r="D354" s="25"/>
    </row>
    <row r="355" spans="1:4" ht="37.5" hidden="1">
      <c r="A355" s="18"/>
      <c r="B355" s="18"/>
      <c r="C355" s="11" t="s">
        <v>975</v>
      </c>
      <c r="D355" s="25"/>
    </row>
    <row r="356" spans="1:4" ht="37.5" hidden="1">
      <c r="A356" s="18"/>
      <c r="B356" s="18"/>
      <c r="C356" s="11" t="s">
        <v>976</v>
      </c>
      <c r="D356" s="25"/>
    </row>
    <row r="357" spans="1:4" ht="37.5" hidden="1">
      <c r="A357" s="18"/>
      <c r="B357" s="18"/>
      <c r="C357" s="11" t="s">
        <v>977</v>
      </c>
      <c r="D357" s="25"/>
    </row>
    <row r="358" spans="1:4" ht="18.75">
      <c r="A358" s="18"/>
      <c r="B358" s="18"/>
      <c r="C358" s="11" t="s">
        <v>793</v>
      </c>
      <c r="D358" s="25">
        <v>1800</v>
      </c>
    </row>
    <row r="359" spans="1:4" ht="18.75">
      <c r="A359" s="18"/>
      <c r="B359" s="18" t="s">
        <v>163</v>
      </c>
      <c r="C359" s="11" t="s">
        <v>178</v>
      </c>
      <c r="D359" s="25">
        <f>D361+D362+D363+D364+D365+D366</f>
        <v>8126</v>
      </c>
    </row>
    <row r="360" spans="1:4" ht="18.75">
      <c r="A360" s="18"/>
      <c r="B360" s="18"/>
      <c r="C360" s="11" t="s">
        <v>792</v>
      </c>
      <c r="D360" s="25"/>
    </row>
    <row r="361" spans="1:4" ht="37.5">
      <c r="A361" s="18"/>
      <c r="B361" s="18"/>
      <c r="C361" s="11" t="s">
        <v>980</v>
      </c>
      <c r="D361" s="25">
        <v>3126</v>
      </c>
    </row>
    <row r="362" spans="1:4" ht="37.5">
      <c r="A362" s="18"/>
      <c r="B362" s="18"/>
      <c r="C362" s="11" t="s">
        <v>978</v>
      </c>
      <c r="D362" s="25">
        <v>5000</v>
      </c>
    </row>
    <row r="363" spans="1:4" ht="37.5" hidden="1">
      <c r="A363" s="18"/>
      <c r="B363" s="18"/>
      <c r="C363" s="282" t="s">
        <v>1059</v>
      </c>
      <c r="D363" s="25"/>
    </row>
    <row r="364" spans="1:4" ht="18.75" hidden="1">
      <c r="A364" s="18"/>
      <c r="B364" s="18"/>
      <c r="C364" s="282" t="s">
        <v>1060</v>
      </c>
      <c r="D364" s="25"/>
    </row>
    <row r="365" spans="1:4" ht="37.5" hidden="1">
      <c r="A365" s="18"/>
      <c r="B365" s="18"/>
      <c r="C365" s="62" t="s">
        <v>1061</v>
      </c>
      <c r="D365" s="25"/>
    </row>
    <row r="366" spans="1:4" ht="37.5" hidden="1">
      <c r="A366" s="18"/>
      <c r="B366" s="18"/>
      <c r="C366" s="62" t="s">
        <v>1013</v>
      </c>
      <c r="D366" s="25"/>
    </row>
    <row r="367" spans="1:4" ht="37.5" hidden="1">
      <c r="A367" s="18"/>
      <c r="B367" s="18" t="s">
        <v>12</v>
      </c>
      <c r="C367" s="11" t="s">
        <v>13</v>
      </c>
      <c r="D367" s="25">
        <f>D369+D370+D371</f>
        <v>0</v>
      </c>
    </row>
    <row r="368" spans="1:4" ht="18.75" hidden="1">
      <c r="A368" s="18"/>
      <c r="B368" s="18"/>
      <c r="C368" s="10" t="s">
        <v>792</v>
      </c>
      <c r="D368" s="25"/>
    </row>
    <row r="369" spans="1:4" ht="37.5" hidden="1">
      <c r="A369" s="18"/>
      <c r="B369" s="18"/>
      <c r="C369" s="280" t="s">
        <v>1019</v>
      </c>
      <c r="D369" s="26"/>
    </row>
    <row r="370" spans="1:4" ht="18.75" hidden="1">
      <c r="A370" s="18"/>
      <c r="B370" s="18"/>
      <c r="C370" s="281" t="s">
        <v>1020</v>
      </c>
      <c r="D370" s="26"/>
    </row>
    <row r="371" spans="1:4" ht="18.75" hidden="1">
      <c r="A371" s="18"/>
      <c r="B371" s="18"/>
      <c r="C371" s="281" t="s">
        <v>1021</v>
      </c>
      <c r="D371" s="26"/>
    </row>
    <row r="372" spans="1:4" ht="56.25" hidden="1">
      <c r="A372" s="18" t="s">
        <v>803</v>
      </c>
      <c r="B372" s="18"/>
      <c r="C372" s="11" t="s">
        <v>1018</v>
      </c>
      <c r="D372" s="25"/>
    </row>
    <row r="373" spans="1:4" ht="18.75" hidden="1">
      <c r="A373" s="18"/>
      <c r="B373" s="18" t="s">
        <v>163</v>
      </c>
      <c r="C373" s="11" t="s">
        <v>178</v>
      </c>
      <c r="D373" s="25"/>
    </row>
    <row r="374" spans="1:4" ht="18.75" hidden="1">
      <c r="A374" s="18"/>
      <c r="B374" s="18"/>
      <c r="C374" s="11" t="s">
        <v>792</v>
      </c>
      <c r="D374" s="25"/>
    </row>
    <row r="375" spans="1:4" ht="37.5" hidden="1">
      <c r="A375" s="18"/>
      <c r="B375" s="18"/>
      <c r="C375" s="11" t="s">
        <v>757</v>
      </c>
      <c r="D375" s="25"/>
    </row>
    <row r="376" spans="1:4" ht="56.25" hidden="1">
      <c r="A376" s="258" t="s">
        <v>803</v>
      </c>
      <c r="B376" s="258"/>
      <c r="C376" s="253" t="s">
        <v>1038</v>
      </c>
      <c r="D376" s="259"/>
    </row>
    <row r="377" spans="1:4" ht="18.75" hidden="1">
      <c r="A377" s="258"/>
      <c r="B377" s="258" t="s">
        <v>163</v>
      </c>
      <c r="C377" s="253" t="s">
        <v>178</v>
      </c>
      <c r="D377" s="259"/>
    </row>
    <row r="378" spans="1:4" ht="18.75" hidden="1">
      <c r="A378" s="258"/>
      <c r="B378" s="258"/>
      <c r="C378" s="253" t="s">
        <v>792</v>
      </c>
      <c r="D378" s="259"/>
    </row>
    <row r="379" spans="1:4" ht="37.5" hidden="1">
      <c r="A379" s="258"/>
      <c r="B379" s="258"/>
      <c r="C379" s="253" t="s">
        <v>757</v>
      </c>
      <c r="D379" s="259"/>
    </row>
    <row r="380" spans="1:4" ht="37.5">
      <c r="A380" s="23" t="s">
        <v>197</v>
      </c>
      <c r="B380" s="23"/>
      <c r="C380" s="13" t="s">
        <v>198</v>
      </c>
      <c r="D380" s="26">
        <f>D385+D381+D387</f>
        <v>4092</v>
      </c>
    </row>
    <row r="381" spans="1:4" ht="18.75">
      <c r="A381" s="18" t="s">
        <v>199</v>
      </c>
      <c r="B381" s="18" t="s">
        <v>299</v>
      </c>
      <c r="C381" s="10" t="s">
        <v>477</v>
      </c>
      <c r="D381" s="51">
        <f>SUM(D382:D384)</f>
        <v>2177</v>
      </c>
    </row>
    <row r="382" spans="1:4" ht="18.75">
      <c r="A382" s="18"/>
      <c r="B382" s="18" t="s">
        <v>16</v>
      </c>
      <c r="C382" s="11" t="s">
        <v>17</v>
      </c>
      <c r="D382" s="25">
        <v>491.1</v>
      </c>
    </row>
    <row r="383" spans="1:4" ht="18.75">
      <c r="A383" s="18"/>
      <c r="B383" s="18" t="s">
        <v>21</v>
      </c>
      <c r="C383" s="11" t="s">
        <v>22</v>
      </c>
      <c r="D383" s="25">
        <v>85</v>
      </c>
    </row>
    <row r="384" spans="1:4" ht="37.5">
      <c r="A384" s="18"/>
      <c r="B384" s="18" t="s">
        <v>12</v>
      </c>
      <c r="C384" s="11" t="s">
        <v>13</v>
      </c>
      <c r="D384" s="25">
        <f>1555.9+35+10</f>
        <v>1600.9</v>
      </c>
    </row>
    <row r="385" spans="1:4" ht="18.75">
      <c r="A385" s="18" t="s">
        <v>314</v>
      </c>
      <c r="B385" s="18" t="s">
        <v>299</v>
      </c>
      <c r="C385" s="10" t="s">
        <v>478</v>
      </c>
      <c r="D385" s="51">
        <f>D386</f>
        <v>1315</v>
      </c>
    </row>
    <row r="386" spans="1:4" ht="37.5">
      <c r="A386" s="18"/>
      <c r="B386" s="18" t="s">
        <v>12</v>
      </c>
      <c r="C386" s="11" t="s">
        <v>13</v>
      </c>
      <c r="D386" s="25">
        <v>1315</v>
      </c>
    </row>
    <row r="387" spans="1:4" ht="37.5">
      <c r="A387" s="18" t="s">
        <v>341</v>
      </c>
      <c r="B387" s="18"/>
      <c r="C387" s="11" t="s">
        <v>1028</v>
      </c>
      <c r="D387" s="51">
        <f>D388</f>
        <v>600</v>
      </c>
    </row>
    <row r="388" spans="1:4" ht="18.75">
      <c r="A388" s="18"/>
      <c r="B388" s="18" t="s">
        <v>21</v>
      </c>
      <c r="C388" s="11" t="s">
        <v>22</v>
      </c>
      <c r="D388" s="25">
        <v>600</v>
      </c>
    </row>
    <row r="389" spans="1:4" ht="37.5">
      <c r="A389" s="23" t="s">
        <v>200</v>
      </c>
      <c r="B389" s="23" t="s">
        <v>299</v>
      </c>
      <c r="C389" s="13" t="s">
        <v>819</v>
      </c>
      <c r="D389" s="52">
        <f>D390</f>
        <v>67444.8</v>
      </c>
    </row>
    <row r="390" spans="1:4" ht="37.5">
      <c r="A390" s="23" t="s">
        <v>201</v>
      </c>
      <c r="B390" s="23"/>
      <c r="C390" s="13" t="s">
        <v>29</v>
      </c>
      <c r="D390" s="52">
        <f>D395+D397+D399+D391</f>
        <v>67444.8</v>
      </c>
    </row>
    <row r="391" spans="1:4" ht="18.75">
      <c r="A391" s="18" t="s">
        <v>202</v>
      </c>
      <c r="B391" s="18" t="s">
        <v>299</v>
      </c>
      <c r="C391" s="10" t="s">
        <v>32</v>
      </c>
      <c r="D391" s="51">
        <f>D392+D393+D394</f>
        <v>5118.8</v>
      </c>
    </row>
    <row r="392" spans="1:4" ht="56.25">
      <c r="A392" s="18"/>
      <c r="B392" s="18" t="s">
        <v>33</v>
      </c>
      <c r="C392" s="11" t="s">
        <v>34</v>
      </c>
      <c r="D392" s="25">
        <v>4508.3</v>
      </c>
    </row>
    <row r="393" spans="1:4" ht="18.75">
      <c r="A393" s="18"/>
      <c r="B393" s="18" t="s">
        <v>16</v>
      </c>
      <c r="C393" s="11" t="s">
        <v>17</v>
      </c>
      <c r="D393" s="25">
        <v>605.6</v>
      </c>
    </row>
    <row r="394" spans="1:4" ht="18.75">
      <c r="A394" s="18"/>
      <c r="B394" s="18" t="s">
        <v>47</v>
      </c>
      <c r="C394" s="11" t="s">
        <v>48</v>
      </c>
      <c r="D394" s="25">
        <v>4.9</v>
      </c>
    </row>
    <row r="395" spans="1:4" ht="18.75">
      <c r="A395" s="18" t="s">
        <v>203</v>
      </c>
      <c r="B395" s="18" t="s">
        <v>299</v>
      </c>
      <c r="C395" s="10" t="s">
        <v>38</v>
      </c>
      <c r="D395" s="51">
        <f>D396</f>
        <v>57320</v>
      </c>
    </row>
    <row r="396" spans="1:4" ht="37.5">
      <c r="A396" s="18"/>
      <c r="B396" s="18" t="s">
        <v>12</v>
      </c>
      <c r="C396" s="11" t="s">
        <v>13</v>
      </c>
      <c r="D396" s="25">
        <v>57320</v>
      </c>
    </row>
    <row r="397" spans="1:4" ht="18.75">
      <c r="A397" s="18" t="s">
        <v>204</v>
      </c>
      <c r="B397" s="18" t="s">
        <v>299</v>
      </c>
      <c r="C397" s="10" t="s">
        <v>479</v>
      </c>
      <c r="D397" s="51">
        <f>D398</f>
        <v>4148</v>
      </c>
    </row>
    <row r="398" spans="1:4" ht="37.5">
      <c r="A398" s="18"/>
      <c r="B398" s="18" t="s">
        <v>12</v>
      </c>
      <c r="C398" s="11" t="s">
        <v>13</v>
      </c>
      <c r="D398" s="25">
        <v>4148</v>
      </c>
    </row>
    <row r="399" spans="1:4" ht="18.75">
      <c r="A399" s="18" t="s">
        <v>205</v>
      </c>
      <c r="B399" s="18" t="s">
        <v>299</v>
      </c>
      <c r="C399" s="10" t="s">
        <v>45</v>
      </c>
      <c r="D399" s="51">
        <f>D400</f>
        <v>858</v>
      </c>
    </row>
    <row r="400" spans="1:4" ht="37.5">
      <c r="A400" s="18"/>
      <c r="B400" s="18" t="s">
        <v>12</v>
      </c>
      <c r="C400" s="11" t="s">
        <v>13</v>
      </c>
      <c r="D400" s="25">
        <v>858</v>
      </c>
    </row>
    <row r="401" spans="1:4" ht="37.5">
      <c r="A401" s="23" t="s">
        <v>206</v>
      </c>
      <c r="B401" s="23" t="s">
        <v>299</v>
      </c>
      <c r="C401" s="13" t="s">
        <v>814</v>
      </c>
      <c r="D401" s="26">
        <f>D402+D421+D411+D417</f>
        <v>9243.4</v>
      </c>
    </row>
    <row r="402" spans="1:4" ht="37.5">
      <c r="A402" s="23" t="s">
        <v>207</v>
      </c>
      <c r="B402" s="23" t="s">
        <v>299</v>
      </c>
      <c r="C402" s="13" t="s">
        <v>208</v>
      </c>
      <c r="D402" s="26">
        <f>D403</f>
        <v>5908.9</v>
      </c>
    </row>
    <row r="403" spans="1:4" ht="37.5">
      <c r="A403" s="23" t="s">
        <v>209</v>
      </c>
      <c r="B403" s="23"/>
      <c r="C403" s="13" t="s">
        <v>755</v>
      </c>
      <c r="D403" s="26">
        <f>D404+D407+D409</f>
        <v>5908.9</v>
      </c>
    </row>
    <row r="404" spans="1:4" ht="37.5">
      <c r="A404" s="18" t="s">
        <v>210</v>
      </c>
      <c r="B404" s="18" t="s">
        <v>299</v>
      </c>
      <c r="C404" s="10" t="s">
        <v>378</v>
      </c>
      <c r="D404" s="25">
        <f>D405+D406</f>
        <v>2158.9</v>
      </c>
    </row>
    <row r="405" spans="1:4" ht="18.75">
      <c r="A405" s="18"/>
      <c r="B405" s="18" t="s">
        <v>16</v>
      </c>
      <c r="C405" s="11" t="s">
        <v>17</v>
      </c>
      <c r="D405" s="25">
        <v>55</v>
      </c>
    </row>
    <row r="406" spans="1:4" ht="37.5">
      <c r="A406" s="18"/>
      <c r="B406" s="18" t="s">
        <v>12</v>
      </c>
      <c r="C406" s="11" t="s">
        <v>13</v>
      </c>
      <c r="D406" s="25">
        <v>2103.9</v>
      </c>
    </row>
    <row r="407" spans="1:4" ht="37.5">
      <c r="A407" s="18" t="s">
        <v>883</v>
      </c>
      <c r="B407" s="18"/>
      <c r="C407" s="11" t="s">
        <v>884</v>
      </c>
      <c r="D407" s="25">
        <f>D408</f>
        <v>1500</v>
      </c>
    </row>
    <row r="408" spans="1:4" ht="37.5">
      <c r="A408" s="18"/>
      <c r="B408" s="18" t="s">
        <v>12</v>
      </c>
      <c r="C408" s="11" t="s">
        <v>13</v>
      </c>
      <c r="D408" s="25">
        <v>1500</v>
      </c>
    </row>
    <row r="409" spans="1:4" ht="37.5">
      <c r="A409" s="18" t="s">
        <v>883</v>
      </c>
      <c r="B409" s="18"/>
      <c r="C409" s="11" t="s">
        <v>885</v>
      </c>
      <c r="D409" s="25">
        <f>D410</f>
        <v>2250</v>
      </c>
    </row>
    <row r="410" spans="1:4" ht="37.5">
      <c r="A410" s="18"/>
      <c r="B410" s="18" t="s">
        <v>12</v>
      </c>
      <c r="C410" s="11" t="s">
        <v>13</v>
      </c>
      <c r="D410" s="25">
        <v>2250</v>
      </c>
    </row>
    <row r="411" spans="1:4" ht="37.5">
      <c r="A411" s="23" t="s">
        <v>211</v>
      </c>
      <c r="B411" s="23" t="s">
        <v>299</v>
      </c>
      <c r="C411" s="13" t="s">
        <v>313</v>
      </c>
      <c r="D411" s="26">
        <f>D412</f>
        <v>1990.7</v>
      </c>
    </row>
    <row r="412" spans="1:4" ht="29.25" customHeight="1">
      <c r="A412" s="23" t="s">
        <v>212</v>
      </c>
      <c r="B412" s="23"/>
      <c r="C412" s="13" t="s">
        <v>929</v>
      </c>
      <c r="D412" s="26">
        <f>D413+D415</f>
        <v>1990.7</v>
      </c>
    </row>
    <row r="413" spans="1:4" ht="18.75">
      <c r="A413" s="18" t="s">
        <v>213</v>
      </c>
      <c r="B413" s="18" t="s">
        <v>299</v>
      </c>
      <c r="C413" s="10" t="s">
        <v>214</v>
      </c>
      <c r="D413" s="25">
        <f>D414</f>
        <v>787.7</v>
      </c>
    </row>
    <row r="414" spans="1:4" ht="37.5">
      <c r="A414" s="18"/>
      <c r="B414" s="18" t="s">
        <v>12</v>
      </c>
      <c r="C414" s="11" t="s">
        <v>13</v>
      </c>
      <c r="D414" s="25">
        <v>787.7</v>
      </c>
    </row>
    <row r="415" spans="1:4" ht="18.75">
      <c r="A415" s="18" t="s">
        <v>215</v>
      </c>
      <c r="B415" s="18" t="s">
        <v>299</v>
      </c>
      <c r="C415" s="10" t="s">
        <v>930</v>
      </c>
      <c r="D415" s="25">
        <f>D416</f>
        <v>1203</v>
      </c>
    </row>
    <row r="416" spans="1:4" ht="18.75">
      <c r="A416" s="18"/>
      <c r="B416" s="18" t="s">
        <v>21</v>
      </c>
      <c r="C416" s="11" t="s">
        <v>22</v>
      </c>
      <c r="D416" s="25">
        <v>1203</v>
      </c>
    </row>
    <row r="417" spans="1:4" ht="37.5">
      <c r="A417" s="23" t="s">
        <v>216</v>
      </c>
      <c r="B417" s="23" t="s">
        <v>299</v>
      </c>
      <c r="C417" s="13" t="s">
        <v>217</v>
      </c>
      <c r="D417" s="26">
        <f>D418</f>
        <v>1117.8</v>
      </c>
    </row>
    <row r="418" spans="1:4" ht="37.5">
      <c r="A418" s="23" t="s">
        <v>218</v>
      </c>
      <c r="B418" s="23"/>
      <c r="C418" s="13" t="s">
        <v>898</v>
      </c>
      <c r="D418" s="26">
        <f>D419</f>
        <v>1117.8</v>
      </c>
    </row>
    <row r="419" spans="1:4" ht="18.75">
      <c r="A419" s="18" t="s">
        <v>219</v>
      </c>
      <c r="B419" s="18" t="s">
        <v>299</v>
      </c>
      <c r="C419" s="10" t="s">
        <v>214</v>
      </c>
      <c r="D419" s="25">
        <f>D420</f>
        <v>1117.8</v>
      </c>
    </row>
    <row r="420" spans="1:4" ht="37.5">
      <c r="A420" s="18"/>
      <c r="B420" s="18" t="s">
        <v>12</v>
      </c>
      <c r="C420" s="11" t="s">
        <v>13</v>
      </c>
      <c r="D420" s="25">
        <v>1117.8</v>
      </c>
    </row>
    <row r="421" spans="1:4" ht="37.5">
      <c r="A421" s="23" t="s">
        <v>303</v>
      </c>
      <c r="B421" s="23"/>
      <c r="C421" s="13" t="s">
        <v>304</v>
      </c>
      <c r="D421" s="26">
        <f>D422</f>
        <v>226</v>
      </c>
    </row>
    <row r="422" spans="1:4" ht="37.5">
      <c r="A422" s="23" t="s">
        <v>305</v>
      </c>
      <c r="B422" s="23"/>
      <c r="C422" s="13" t="s">
        <v>892</v>
      </c>
      <c r="D422" s="26">
        <f>D423</f>
        <v>226</v>
      </c>
    </row>
    <row r="423" spans="1:4" ht="37.5">
      <c r="A423" s="18" t="s">
        <v>306</v>
      </c>
      <c r="B423" s="18"/>
      <c r="C423" s="10" t="s">
        <v>985</v>
      </c>
      <c r="D423" s="25">
        <f>D424</f>
        <v>226</v>
      </c>
    </row>
    <row r="424" spans="1:4" ht="37.5">
      <c r="A424" s="18"/>
      <c r="B424" s="18" t="s">
        <v>12</v>
      </c>
      <c r="C424" s="11" t="s">
        <v>13</v>
      </c>
      <c r="D424" s="25">
        <v>226</v>
      </c>
    </row>
    <row r="425" spans="1:4" ht="37.5">
      <c r="A425" s="8" t="s">
        <v>220</v>
      </c>
      <c r="B425" s="8"/>
      <c r="C425" s="9" t="s">
        <v>816</v>
      </c>
      <c r="D425" s="26">
        <f>D426+D430</f>
        <v>56483.899999999994</v>
      </c>
    </row>
    <row r="426" spans="1:4" ht="18.75">
      <c r="A426" s="261" t="s">
        <v>221</v>
      </c>
      <c r="B426" s="23" t="s">
        <v>299</v>
      </c>
      <c r="C426" s="13" t="s">
        <v>474</v>
      </c>
      <c r="D426" s="26">
        <f>D427</f>
        <v>12200</v>
      </c>
    </row>
    <row r="427" spans="1:4" ht="37.5">
      <c r="A427" s="261" t="s">
        <v>222</v>
      </c>
      <c r="B427" s="23"/>
      <c r="C427" s="13" t="s">
        <v>223</v>
      </c>
      <c r="D427" s="26">
        <f>D428</f>
        <v>12200</v>
      </c>
    </row>
    <row r="428" spans="1:4" ht="18.75" customHeight="1">
      <c r="A428" s="76" t="s">
        <v>769</v>
      </c>
      <c r="B428" s="76"/>
      <c r="C428" s="282" t="s">
        <v>868</v>
      </c>
      <c r="D428" s="25">
        <f>D429</f>
        <v>12200</v>
      </c>
    </row>
    <row r="429" spans="1:4" ht="18.75">
      <c r="A429" s="260"/>
      <c r="B429" s="18" t="s">
        <v>21</v>
      </c>
      <c r="C429" s="11" t="s">
        <v>22</v>
      </c>
      <c r="D429" s="25">
        <v>12200</v>
      </c>
    </row>
    <row r="430" spans="1:4" ht="37.5">
      <c r="A430" s="23" t="s">
        <v>224</v>
      </c>
      <c r="B430" s="23" t="s">
        <v>299</v>
      </c>
      <c r="C430" s="13" t="s">
        <v>225</v>
      </c>
      <c r="D430" s="26">
        <f>D436+D431</f>
        <v>44283.899999999994</v>
      </c>
    </row>
    <row r="431" spans="1:4" ht="37.5">
      <c r="A431" s="23" t="s">
        <v>226</v>
      </c>
      <c r="B431" s="23"/>
      <c r="C431" s="13" t="s">
        <v>227</v>
      </c>
      <c r="D431" s="26">
        <f>D432+D434</f>
        <v>814.7</v>
      </c>
    </row>
    <row r="432" spans="1:4" ht="37.5">
      <c r="A432" s="19" t="s">
        <v>812</v>
      </c>
      <c r="B432" s="18"/>
      <c r="C432" s="11" t="s">
        <v>1068</v>
      </c>
      <c r="D432" s="25">
        <f>D433</f>
        <v>272</v>
      </c>
    </row>
    <row r="433" spans="1:4" ht="37.5">
      <c r="A433" s="19"/>
      <c r="B433" s="18" t="s">
        <v>12</v>
      </c>
      <c r="C433" s="11" t="s">
        <v>13</v>
      </c>
      <c r="D433" s="25">
        <v>272</v>
      </c>
    </row>
    <row r="434" spans="1:4" ht="37.5">
      <c r="A434" s="257" t="s">
        <v>812</v>
      </c>
      <c r="B434" s="258"/>
      <c r="C434" s="253" t="s">
        <v>1069</v>
      </c>
      <c r="D434" s="259">
        <f>D435</f>
        <v>542.7</v>
      </c>
    </row>
    <row r="435" spans="1:4" ht="37.5">
      <c r="A435" s="257"/>
      <c r="B435" s="258" t="s">
        <v>12</v>
      </c>
      <c r="C435" s="253" t="s">
        <v>13</v>
      </c>
      <c r="D435" s="259">
        <v>542.7</v>
      </c>
    </row>
    <row r="436" spans="1:4" ht="18.75">
      <c r="A436" s="23" t="s">
        <v>229</v>
      </c>
      <c r="B436" s="23"/>
      <c r="C436" s="13" t="s">
        <v>230</v>
      </c>
      <c r="D436" s="26">
        <f>D443+D437+D439+D441+D445+D449+D447</f>
        <v>43469.2</v>
      </c>
    </row>
    <row r="437" spans="1:4" ht="18.75">
      <c r="A437" s="18" t="s">
        <v>231</v>
      </c>
      <c r="B437" s="18" t="s">
        <v>299</v>
      </c>
      <c r="C437" s="10" t="s">
        <v>1012</v>
      </c>
      <c r="D437" s="25">
        <f>D438</f>
        <v>2100</v>
      </c>
    </row>
    <row r="438" spans="1:4" ht="18.75">
      <c r="A438" s="18"/>
      <c r="B438" s="18" t="s">
        <v>21</v>
      </c>
      <c r="C438" s="11" t="s">
        <v>22</v>
      </c>
      <c r="D438" s="25">
        <v>2100</v>
      </c>
    </row>
    <row r="439" spans="1:4" ht="18.75">
      <c r="A439" s="18" t="s">
        <v>232</v>
      </c>
      <c r="B439" s="18" t="s">
        <v>299</v>
      </c>
      <c r="C439" s="10" t="s">
        <v>443</v>
      </c>
      <c r="D439" s="25">
        <f>D440</f>
        <v>11.4</v>
      </c>
    </row>
    <row r="440" spans="1:4" ht="18.75">
      <c r="A440" s="18"/>
      <c r="B440" s="18" t="s">
        <v>16</v>
      </c>
      <c r="C440" s="11" t="s">
        <v>17</v>
      </c>
      <c r="D440" s="25">
        <v>11.4</v>
      </c>
    </row>
    <row r="441" spans="1:4" ht="37.5">
      <c r="A441" s="18" t="s">
        <v>233</v>
      </c>
      <c r="B441" s="18" t="s">
        <v>299</v>
      </c>
      <c r="C441" s="10" t="s">
        <v>444</v>
      </c>
      <c r="D441" s="25">
        <f>D442</f>
        <v>2015</v>
      </c>
    </row>
    <row r="442" spans="1:4" ht="18.75">
      <c r="A442" s="18"/>
      <c r="B442" s="18" t="s">
        <v>21</v>
      </c>
      <c r="C442" s="11" t="s">
        <v>22</v>
      </c>
      <c r="D442" s="25">
        <v>2015</v>
      </c>
    </row>
    <row r="443" spans="1:4" ht="37.5">
      <c r="A443" s="258" t="s">
        <v>487</v>
      </c>
      <c r="B443" s="258"/>
      <c r="C443" s="253" t="s">
        <v>516</v>
      </c>
      <c r="D443" s="259">
        <f>D444</f>
        <v>313.9</v>
      </c>
    </row>
    <row r="444" spans="1:4" ht="18.75">
      <c r="A444" s="258"/>
      <c r="B444" s="258" t="s">
        <v>16</v>
      </c>
      <c r="C444" s="253" t="s">
        <v>17</v>
      </c>
      <c r="D444" s="259">
        <v>313.9</v>
      </c>
    </row>
    <row r="445" spans="1:4" ht="75">
      <c r="A445" s="258" t="s">
        <v>488</v>
      </c>
      <c r="B445" s="258"/>
      <c r="C445" s="253" t="s">
        <v>489</v>
      </c>
      <c r="D445" s="259">
        <f>D446</f>
        <v>28212.1</v>
      </c>
    </row>
    <row r="446" spans="1:4" ht="18.75">
      <c r="A446" s="258"/>
      <c r="B446" s="258" t="s">
        <v>163</v>
      </c>
      <c r="C446" s="253" t="s">
        <v>178</v>
      </c>
      <c r="D446" s="259">
        <v>28212.1</v>
      </c>
    </row>
    <row r="447" spans="1:4" ht="56.25">
      <c r="A447" s="258" t="s">
        <v>490</v>
      </c>
      <c r="B447" s="258"/>
      <c r="C447" s="253" t="s">
        <v>343</v>
      </c>
      <c r="D447" s="259">
        <f>D448</f>
        <v>153.1</v>
      </c>
    </row>
    <row r="448" spans="1:4" ht="56.25">
      <c r="A448" s="258"/>
      <c r="B448" s="258" t="s">
        <v>33</v>
      </c>
      <c r="C448" s="253" t="s">
        <v>34</v>
      </c>
      <c r="D448" s="259">
        <v>153.1</v>
      </c>
    </row>
    <row r="449" spans="1:4" ht="37.5">
      <c r="A449" s="258" t="s">
        <v>808</v>
      </c>
      <c r="B449" s="258"/>
      <c r="C449" s="253" t="s">
        <v>809</v>
      </c>
      <c r="D449" s="259">
        <f>D450</f>
        <v>10663.7</v>
      </c>
    </row>
    <row r="450" spans="1:4" ht="18.75">
      <c r="A450" s="258"/>
      <c r="B450" s="258" t="s">
        <v>21</v>
      </c>
      <c r="C450" s="253" t="s">
        <v>22</v>
      </c>
      <c r="D450" s="259">
        <v>10663.7</v>
      </c>
    </row>
    <row r="451" spans="1:4" ht="37.5">
      <c r="A451" s="23" t="s">
        <v>234</v>
      </c>
      <c r="B451" s="23" t="s">
        <v>299</v>
      </c>
      <c r="C451" s="13" t="s">
        <v>742</v>
      </c>
      <c r="D451" s="26">
        <f>D457+D452</f>
        <v>237981.5</v>
      </c>
    </row>
    <row r="452" spans="1:4" ht="18.75">
      <c r="A452" s="23" t="s">
        <v>235</v>
      </c>
      <c r="B452" s="23" t="s">
        <v>299</v>
      </c>
      <c r="C452" s="13" t="s">
        <v>236</v>
      </c>
      <c r="D452" s="26">
        <f>D453</f>
        <v>1283.7</v>
      </c>
    </row>
    <row r="453" spans="1:4" ht="37.5">
      <c r="A453" s="23" t="s">
        <v>237</v>
      </c>
      <c r="B453" s="23"/>
      <c r="C453" s="13" t="s">
        <v>238</v>
      </c>
      <c r="D453" s="26">
        <f>D454</f>
        <v>1283.7</v>
      </c>
    </row>
    <row r="454" spans="1:4" ht="18.75">
      <c r="A454" s="18" t="s">
        <v>239</v>
      </c>
      <c r="B454" s="18" t="s">
        <v>299</v>
      </c>
      <c r="C454" s="10" t="s">
        <v>240</v>
      </c>
      <c r="D454" s="25">
        <f>D455+D456</f>
        <v>1283.7</v>
      </c>
    </row>
    <row r="455" spans="1:4" ht="56.25">
      <c r="A455" s="18"/>
      <c r="B455" s="18" t="s">
        <v>33</v>
      </c>
      <c r="C455" s="11" t="s">
        <v>34</v>
      </c>
      <c r="D455" s="25">
        <v>388.5</v>
      </c>
    </row>
    <row r="456" spans="1:4" ht="18.75">
      <c r="A456" s="18"/>
      <c r="B456" s="18" t="s">
        <v>16</v>
      </c>
      <c r="C456" s="11" t="s">
        <v>17</v>
      </c>
      <c r="D456" s="25">
        <v>895.2</v>
      </c>
    </row>
    <row r="457" spans="1:4" ht="56.25">
      <c r="A457" s="23" t="s">
        <v>241</v>
      </c>
      <c r="B457" s="23" t="s">
        <v>299</v>
      </c>
      <c r="C457" s="13" t="s">
        <v>242</v>
      </c>
      <c r="D457" s="26">
        <f>D458+D489+D496</f>
        <v>236697.8</v>
      </c>
    </row>
    <row r="458" spans="1:4" ht="37.5">
      <c r="A458" s="23" t="s">
        <v>243</v>
      </c>
      <c r="B458" s="23"/>
      <c r="C458" s="13" t="s">
        <v>29</v>
      </c>
      <c r="D458" s="26">
        <f>D459+D465+D480+D475+D485+D483+D477+D487+D463+D467+D469+D471+D473</f>
        <v>143751.8</v>
      </c>
    </row>
    <row r="459" spans="1:4" ht="18.75">
      <c r="A459" s="18" t="s">
        <v>244</v>
      </c>
      <c r="B459" s="18" t="s">
        <v>299</v>
      </c>
      <c r="C459" s="10" t="s">
        <v>32</v>
      </c>
      <c r="D459" s="25">
        <f>SUM(D460:D462)</f>
        <v>114362.19999999998</v>
      </c>
    </row>
    <row r="460" spans="1:4" ht="56.25">
      <c r="A460" s="18"/>
      <c r="B460" s="18" t="s">
        <v>33</v>
      </c>
      <c r="C460" s="11" t="s">
        <v>34</v>
      </c>
      <c r="D460" s="25">
        <v>95323.4</v>
      </c>
    </row>
    <row r="461" spans="1:4" ht="18.75">
      <c r="A461" s="18"/>
      <c r="B461" s="18" t="s">
        <v>16</v>
      </c>
      <c r="C461" s="11" t="s">
        <v>17</v>
      </c>
      <c r="D461" s="25">
        <v>18514.9</v>
      </c>
    </row>
    <row r="462" spans="1:4" ht="18.75">
      <c r="A462" s="18"/>
      <c r="B462" s="18" t="s">
        <v>47</v>
      </c>
      <c r="C462" s="11" t="s">
        <v>48</v>
      </c>
      <c r="D462" s="25">
        <v>523.9</v>
      </c>
    </row>
    <row r="463" spans="1:4" ht="37.5">
      <c r="A463" s="18" t="s">
        <v>245</v>
      </c>
      <c r="B463" s="18" t="s">
        <v>299</v>
      </c>
      <c r="C463" s="10" t="s">
        <v>362</v>
      </c>
      <c r="D463" s="25">
        <f>D464</f>
        <v>5883.5</v>
      </c>
    </row>
    <row r="464" spans="1:4" ht="18.75">
      <c r="A464" s="18"/>
      <c r="B464" s="18" t="s">
        <v>16</v>
      </c>
      <c r="C464" s="11" t="s">
        <v>17</v>
      </c>
      <c r="D464" s="25">
        <v>5883.5</v>
      </c>
    </row>
    <row r="465" spans="1:4" ht="18.75">
      <c r="A465" s="18" t="s">
        <v>246</v>
      </c>
      <c r="B465" s="18" t="s">
        <v>299</v>
      </c>
      <c r="C465" s="10" t="s">
        <v>359</v>
      </c>
      <c r="D465" s="25">
        <f>D466</f>
        <v>500</v>
      </c>
    </row>
    <row r="466" spans="1:4" ht="18.75">
      <c r="A466" s="18"/>
      <c r="B466" s="18" t="s">
        <v>16</v>
      </c>
      <c r="C466" s="11" t="s">
        <v>17</v>
      </c>
      <c r="D466" s="25">
        <v>500</v>
      </c>
    </row>
    <row r="467" spans="1:4" ht="37.5">
      <c r="A467" s="18" t="s">
        <v>247</v>
      </c>
      <c r="B467" s="18" t="s">
        <v>299</v>
      </c>
      <c r="C467" s="10" t="s">
        <v>379</v>
      </c>
      <c r="D467" s="25">
        <f>D468</f>
        <v>5160.5</v>
      </c>
    </row>
    <row r="468" spans="1:4" ht="37.5">
      <c r="A468" s="18"/>
      <c r="B468" s="18" t="s">
        <v>12</v>
      </c>
      <c r="C468" s="11" t="s">
        <v>13</v>
      </c>
      <c r="D468" s="25">
        <v>5160.5</v>
      </c>
    </row>
    <row r="469" spans="1:4" ht="37.5">
      <c r="A469" s="18" t="s">
        <v>248</v>
      </c>
      <c r="B469" s="18" t="s">
        <v>299</v>
      </c>
      <c r="C469" s="10" t="s">
        <v>897</v>
      </c>
      <c r="D469" s="25">
        <f>D470</f>
        <v>10100</v>
      </c>
    </row>
    <row r="470" spans="1:4" ht="18.75">
      <c r="A470" s="18"/>
      <c r="B470" s="18" t="s">
        <v>21</v>
      </c>
      <c r="C470" s="11" t="s">
        <v>22</v>
      </c>
      <c r="D470" s="25">
        <v>10100</v>
      </c>
    </row>
    <row r="471" spans="1:4" ht="18.75">
      <c r="A471" s="18" t="s">
        <v>249</v>
      </c>
      <c r="B471" s="18" t="s">
        <v>299</v>
      </c>
      <c r="C471" s="10" t="s">
        <v>380</v>
      </c>
      <c r="D471" s="25">
        <f>D472</f>
        <v>1270</v>
      </c>
    </row>
    <row r="472" spans="1:4" ht="18.75">
      <c r="A472" s="18"/>
      <c r="B472" s="18" t="s">
        <v>21</v>
      </c>
      <c r="C472" s="11" t="s">
        <v>22</v>
      </c>
      <c r="D472" s="25">
        <v>1270</v>
      </c>
    </row>
    <row r="473" spans="1:4" ht="37.5">
      <c r="A473" s="257" t="s">
        <v>292</v>
      </c>
      <c r="B473" s="258"/>
      <c r="C473" s="253" t="s">
        <v>250</v>
      </c>
      <c r="D473" s="259">
        <f>D474</f>
        <v>918.9</v>
      </c>
    </row>
    <row r="474" spans="1:4" ht="37.5">
      <c r="A474" s="257"/>
      <c r="B474" s="258" t="s">
        <v>12</v>
      </c>
      <c r="C474" s="253" t="s">
        <v>13</v>
      </c>
      <c r="D474" s="259">
        <v>918.9</v>
      </c>
    </row>
    <row r="475" spans="1:4" ht="18.75">
      <c r="A475" s="257" t="s">
        <v>494</v>
      </c>
      <c r="B475" s="258"/>
      <c r="C475" s="253" t="s">
        <v>251</v>
      </c>
      <c r="D475" s="259">
        <f>D476</f>
        <v>67.1</v>
      </c>
    </row>
    <row r="476" spans="1:4" ht="18.75">
      <c r="A476" s="257"/>
      <c r="B476" s="258" t="s">
        <v>16</v>
      </c>
      <c r="C476" s="253" t="s">
        <v>17</v>
      </c>
      <c r="D476" s="259">
        <v>67.1</v>
      </c>
    </row>
    <row r="477" spans="1:4" ht="37.5">
      <c r="A477" s="257" t="s">
        <v>495</v>
      </c>
      <c r="B477" s="258"/>
      <c r="C477" s="253" t="s">
        <v>297</v>
      </c>
      <c r="D477" s="259">
        <f>D478+D479</f>
        <v>257.4</v>
      </c>
    </row>
    <row r="478" spans="1:4" ht="56.25">
      <c r="A478" s="257"/>
      <c r="B478" s="258" t="s">
        <v>33</v>
      </c>
      <c r="C478" s="253" t="s">
        <v>34</v>
      </c>
      <c r="D478" s="259">
        <v>217.4</v>
      </c>
    </row>
    <row r="479" spans="1:4" ht="18.75">
      <c r="A479" s="257"/>
      <c r="B479" s="258" t="s">
        <v>16</v>
      </c>
      <c r="C479" s="253" t="s">
        <v>17</v>
      </c>
      <c r="D479" s="259">
        <v>40</v>
      </c>
    </row>
    <row r="480" spans="1:4" ht="37.5">
      <c r="A480" s="257" t="s">
        <v>486</v>
      </c>
      <c r="B480" s="258"/>
      <c r="C480" s="253" t="s">
        <v>984</v>
      </c>
      <c r="D480" s="259">
        <f>D481+D482</f>
        <v>4450.8</v>
      </c>
    </row>
    <row r="481" spans="1:4" ht="56.25">
      <c r="A481" s="257"/>
      <c r="B481" s="258" t="s">
        <v>33</v>
      </c>
      <c r="C481" s="253" t="s">
        <v>34</v>
      </c>
      <c r="D481" s="259">
        <v>4330.8</v>
      </c>
    </row>
    <row r="482" spans="1:4" ht="18.75">
      <c r="A482" s="257"/>
      <c r="B482" s="258" t="s">
        <v>16</v>
      </c>
      <c r="C482" s="253" t="s">
        <v>17</v>
      </c>
      <c r="D482" s="259">
        <v>120</v>
      </c>
    </row>
    <row r="483" spans="1:4" ht="56.25">
      <c r="A483" s="257" t="s">
        <v>492</v>
      </c>
      <c r="B483" s="258"/>
      <c r="C483" s="253" t="s">
        <v>493</v>
      </c>
      <c r="D483" s="259">
        <f>D484</f>
        <v>0.5</v>
      </c>
    </row>
    <row r="484" spans="1:4" ht="56.25">
      <c r="A484" s="257"/>
      <c r="B484" s="258" t="s">
        <v>33</v>
      </c>
      <c r="C484" s="253" t="s">
        <v>34</v>
      </c>
      <c r="D484" s="259">
        <v>0.5</v>
      </c>
    </row>
    <row r="485" spans="1:4" ht="56.25">
      <c r="A485" s="257" t="s">
        <v>502</v>
      </c>
      <c r="B485" s="258"/>
      <c r="C485" s="253" t="s">
        <v>321</v>
      </c>
      <c r="D485" s="259">
        <f>D486</f>
        <v>15.1</v>
      </c>
    </row>
    <row r="486" spans="1:4" ht="56.25">
      <c r="A486" s="257"/>
      <c r="B486" s="258" t="s">
        <v>33</v>
      </c>
      <c r="C486" s="253" t="s">
        <v>34</v>
      </c>
      <c r="D486" s="259">
        <v>15.1</v>
      </c>
    </row>
    <row r="487" spans="1:4" ht="37.5">
      <c r="A487" s="257" t="s">
        <v>806</v>
      </c>
      <c r="B487" s="258"/>
      <c r="C487" s="253" t="s">
        <v>807</v>
      </c>
      <c r="D487" s="259">
        <f>D488</f>
        <v>765.8</v>
      </c>
    </row>
    <row r="488" spans="1:4" ht="56.25">
      <c r="A488" s="257"/>
      <c r="B488" s="258" t="s">
        <v>33</v>
      </c>
      <c r="C488" s="253" t="s">
        <v>34</v>
      </c>
      <c r="D488" s="259">
        <v>765.8</v>
      </c>
    </row>
    <row r="489" spans="1:4" ht="56.25">
      <c r="A489" s="23" t="s">
        <v>252</v>
      </c>
      <c r="B489" s="23"/>
      <c r="C489" s="13" t="s">
        <v>253</v>
      </c>
      <c r="D489" s="26">
        <f>D490+D494</f>
        <v>20511.299999999996</v>
      </c>
    </row>
    <row r="490" spans="1:4" ht="18.75">
      <c r="A490" s="18" t="s">
        <v>254</v>
      </c>
      <c r="B490" s="18" t="s">
        <v>299</v>
      </c>
      <c r="C490" s="10" t="s">
        <v>32</v>
      </c>
      <c r="D490" s="25">
        <f>D491+D492+D493</f>
        <v>20422.199999999997</v>
      </c>
    </row>
    <row r="491" spans="1:4" ht="56.25">
      <c r="A491" s="18"/>
      <c r="B491" s="18" t="s">
        <v>33</v>
      </c>
      <c r="C491" s="11" t="s">
        <v>34</v>
      </c>
      <c r="D491" s="25">
        <v>16619.8</v>
      </c>
    </row>
    <row r="492" spans="1:4" ht="18.75">
      <c r="A492" s="18"/>
      <c r="B492" s="18" t="s">
        <v>16</v>
      </c>
      <c r="C492" s="11" t="s">
        <v>17</v>
      </c>
      <c r="D492" s="25">
        <v>3716.3</v>
      </c>
    </row>
    <row r="493" spans="1:4" ht="18.75">
      <c r="A493" s="18"/>
      <c r="B493" s="18" t="s">
        <v>47</v>
      </c>
      <c r="C493" s="11" t="s">
        <v>48</v>
      </c>
      <c r="D493" s="25">
        <v>86.1</v>
      </c>
    </row>
    <row r="494" spans="1:4" ht="37.5">
      <c r="A494" s="257" t="s">
        <v>496</v>
      </c>
      <c r="B494" s="257"/>
      <c r="C494" s="256" t="s">
        <v>348</v>
      </c>
      <c r="D494" s="262">
        <f>D495</f>
        <v>89.1</v>
      </c>
    </row>
    <row r="495" spans="1:4" ht="56.25">
      <c r="A495" s="257"/>
      <c r="B495" s="258" t="s">
        <v>33</v>
      </c>
      <c r="C495" s="253" t="s">
        <v>34</v>
      </c>
      <c r="D495" s="259">
        <v>89.1</v>
      </c>
    </row>
    <row r="496" spans="1:5" s="4" customFormat="1" ht="37.5">
      <c r="A496" s="8" t="s">
        <v>927</v>
      </c>
      <c r="B496" s="23"/>
      <c r="C496" s="12" t="s">
        <v>780</v>
      </c>
      <c r="D496" s="26">
        <f>D497</f>
        <v>72434.7</v>
      </c>
      <c r="E496" s="2"/>
    </row>
    <row r="497" spans="1:4" ht="18.75">
      <c r="A497" s="18" t="s">
        <v>928</v>
      </c>
      <c r="B497" s="18"/>
      <c r="C497" s="11" t="s">
        <v>121</v>
      </c>
      <c r="D497" s="25">
        <f>D498+D499+D500</f>
        <v>72434.7</v>
      </c>
    </row>
    <row r="498" spans="1:4" ht="56.25">
      <c r="A498" s="18"/>
      <c r="B498" s="18" t="s">
        <v>33</v>
      </c>
      <c r="C498" s="11" t="s">
        <v>34</v>
      </c>
      <c r="D498" s="25">
        <v>62966.1</v>
      </c>
    </row>
    <row r="499" spans="1:4" ht="18.75">
      <c r="A499" s="18"/>
      <c r="B499" s="18" t="s">
        <v>16</v>
      </c>
      <c r="C499" s="11" t="s">
        <v>17</v>
      </c>
      <c r="D499" s="25">
        <v>9236.4</v>
      </c>
    </row>
    <row r="500" spans="1:4" ht="18.75">
      <c r="A500" s="18"/>
      <c r="B500" s="18" t="s">
        <v>47</v>
      </c>
      <c r="C500" s="11" t="s">
        <v>48</v>
      </c>
      <c r="D500" s="25">
        <v>232.2</v>
      </c>
    </row>
    <row r="501" spans="1:4" ht="37.5">
      <c r="A501" s="23" t="s">
        <v>255</v>
      </c>
      <c r="B501" s="23" t="s">
        <v>299</v>
      </c>
      <c r="C501" s="13" t="s">
        <v>256</v>
      </c>
      <c r="D501" s="26">
        <f>D502+D506+D510</f>
        <v>7007.2</v>
      </c>
    </row>
    <row r="502" spans="1:4" ht="37.5">
      <c r="A502" s="23" t="s">
        <v>257</v>
      </c>
      <c r="B502" s="23" t="s">
        <v>299</v>
      </c>
      <c r="C502" s="13" t="s">
        <v>258</v>
      </c>
      <c r="D502" s="26">
        <f>D503</f>
        <v>200</v>
      </c>
    </row>
    <row r="503" spans="1:4" ht="37.5">
      <c r="A503" s="23" t="s">
        <v>259</v>
      </c>
      <c r="B503" s="23"/>
      <c r="C503" s="13" t="s">
        <v>260</v>
      </c>
      <c r="D503" s="26">
        <f>D504</f>
        <v>200</v>
      </c>
    </row>
    <row r="504" spans="1:4" ht="18.75">
      <c r="A504" s="18" t="s">
        <v>261</v>
      </c>
      <c r="B504" s="18" t="s">
        <v>299</v>
      </c>
      <c r="C504" s="10" t="s">
        <v>557</v>
      </c>
      <c r="D504" s="25">
        <f>D505</f>
        <v>200</v>
      </c>
    </row>
    <row r="505" spans="1:4" ht="18.75">
      <c r="A505" s="18"/>
      <c r="B505" s="18" t="s">
        <v>16</v>
      </c>
      <c r="C505" s="11" t="s">
        <v>17</v>
      </c>
      <c r="D505" s="25">
        <v>200</v>
      </c>
    </row>
    <row r="506" spans="1:4" ht="18.75">
      <c r="A506" s="23" t="s">
        <v>262</v>
      </c>
      <c r="B506" s="23" t="s">
        <v>299</v>
      </c>
      <c r="C506" s="13" t="s">
        <v>263</v>
      </c>
      <c r="D506" s="26">
        <f>D507</f>
        <v>2052</v>
      </c>
    </row>
    <row r="507" spans="1:4" ht="37.5">
      <c r="A507" s="23" t="s">
        <v>264</v>
      </c>
      <c r="B507" s="23"/>
      <c r="C507" s="13" t="s">
        <v>296</v>
      </c>
      <c r="D507" s="26">
        <f>D508</f>
        <v>2052</v>
      </c>
    </row>
    <row r="508" spans="1:4" ht="18.75">
      <c r="A508" s="18" t="s">
        <v>265</v>
      </c>
      <c r="B508" s="18" t="s">
        <v>299</v>
      </c>
      <c r="C508" s="10" t="s">
        <v>266</v>
      </c>
      <c r="D508" s="25">
        <f>D509</f>
        <v>2052</v>
      </c>
    </row>
    <row r="509" spans="1:4" ht="18.75">
      <c r="A509" s="18"/>
      <c r="B509" s="18" t="s">
        <v>16</v>
      </c>
      <c r="C509" s="11" t="s">
        <v>17</v>
      </c>
      <c r="D509" s="25">
        <v>2052</v>
      </c>
    </row>
    <row r="510" spans="1:4" ht="37.5">
      <c r="A510" s="23" t="s">
        <v>267</v>
      </c>
      <c r="B510" s="23" t="s">
        <v>299</v>
      </c>
      <c r="C510" s="13" t="s">
        <v>268</v>
      </c>
      <c r="D510" s="26">
        <f>D511</f>
        <v>4755.2</v>
      </c>
    </row>
    <row r="511" spans="1:4" ht="37.5">
      <c r="A511" s="23" t="s">
        <v>269</v>
      </c>
      <c r="B511" s="23"/>
      <c r="C511" s="13" t="s">
        <v>29</v>
      </c>
      <c r="D511" s="26">
        <f>D512+D514</f>
        <v>4755.2</v>
      </c>
    </row>
    <row r="512" spans="1:4" ht="18.75">
      <c r="A512" s="18" t="s">
        <v>270</v>
      </c>
      <c r="B512" s="18" t="s">
        <v>299</v>
      </c>
      <c r="C512" s="10" t="s">
        <v>359</v>
      </c>
      <c r="D512" s="25">
        <f>D513</f>
        <v>215</v>
      </c>
    </row>
    <row r="513" spans="1:4" ht="18.75">
      <c r="A513" s="18"/>
      <c r="B513" s="18" t="s">
        <v>47</v>
      </c>
      <c r="C513" s="11" t="s">
        <v>48</v>
      </c>
      <c r="D513" s="25">
        <v>215</v>
      </c>
    </row>
    <row r="514" spans="1:4" ht="18.75">
      <c r="A514" s="18" t="s">
        <v>271</v>
      </c>
      <c r="B514" s="18" t="s">
        <v>299</v>
      </c>
      <c r="C514" s="10" t="s">
        <v>40</v>
      </c>
      <c r="D514" s="25">
        <f>D515</f>
        <v>4540.2</v>
      </c>
    </row>
    <row r="515" spans="1:4" ht="37.5">
      <c r="A515" s="18"/>
      <c r="B515" s="18" t="s">
        <v>12</v>
      </c>
      <c r="C515" s="11" t="s">
        <v>13</v>
      </c>
      <c r="D515" s="25">
        <f>4502.2+38</f>
        <v>4540.2</v>
      </c>
    </row>
    <row r="516" spans="1:4" ht="20.25">
      <c r="A516" s="23"/>
      <c r="B516" s="23"/>
      <c r="C516" s="38" t="s">
        <v>317</v>
      </c>
      <c r="D516" s="26">
        <f>D501+D451+D425+D401+D344+D244+D208+D141+D86+D11</f>
        <v>2505349.53333</v>
      </c>
    </row>
    <row r="517" spans="1:4" ht="18.75">
      <c r="A517" s="18"/>
      <c r="B517" s="18"/>
      <c r="C517" s="11"/>
      <c r="D517" s="25"/>
    </row>
    <row r="518" spans="1:4" ht="18.75">
      <c r="A518" s="23" t="s">
        <v>272</v>
      </c>
      <c r="B518" s="23" t="s">
        <v>299</v>
      </c>
      <c r="C518" s="13" t="s">
        <v>273</v>
      </c>
      <c r="D518" s="26">
        <f>D519+D521+D523+D525+D529+D531+D534+D536</f>
        <v>21938.500000000004</v>
      </c>
    </row>
    <row r="519" spans="1:4" ht="18.75">
      <c r="A519" s="18" t="s">
        <v>274</v>
      </c>
      <c r="B519" s="18" t="s">
        <v>299</v>
      </c>
      <c r="C519" s="10" t="s">
        <v>737</v>
      </c>
      <c r="D519" s="25">
        <f>D520</f>
        <v>2819.6</v>
      </c>
    </row>
    <row r="520" spans="1:4" ht="56.25">
      <c r="A520" s="18"/>
      <c r="B520" s="18" t="s">
        <v>33</v>
      </c>
      <c r="C520" s="11" t="s">
        <v>34</v>
      </c>
      <c r="D520" s="25">
        <v>2819.6</v>
      </c>
    </row>
    <row r="521" spans="1:4" ht="18.75">
      <c r="A521" s="18" t="s">
        <v>275</v>
      </c>
      <c r="B521" s="18" t="s">
        <v>299</v>
      </c>
      <c r="C521" s="10" t="s">
        <v>276</v>
      </c>
      <c r="D521" s="25">
        <f>D522</f>
        <v>2328.8</v>
      </c>
    </row>
    <row r="522" spans="1:4" ht="56.25">
      <c r="A522" s="18"/>
      <c r="B522" s="18" t="s">
        <v>33</v>
      </c>
      <c r="C522" s="11" t="s">
        <v>34</v>
      </c>
      <c r="D522" s="25">
        <v>2328.8</v>
      </c>
    </row>
    <row r="523" spans="1:4" ht="18.75">
      <c r="A523" s="18" t="s">
        <v>277</v>
      </c>
      <c r="B523" s="18" t="s">
        <v>299</v>
      </c>
      <c r="C523" s="10" t="s">
        <v>278</v>
      </c>
      <c r="D523" s="25">
        <f>D524</f>
        <v>1747.6</v>
      </c>
    </row>
    <row r="524" spans="1:4" ht="56.25">
      <c r="A524" s="18"/>
      <c r="B524" s="18" t="s">
        <v>33</v>
      </c>
      <c r="C524" s="11" t="s">
        <v>34</v>
      </c>
      <c r="D524" s="25">
        <v>1747.6</v>
      </c>
    </row>
    <row r="525" spans="1:4" ht="18.75">
      <c r="A525" s="18" t="s">
        <v>293</v>
      </c>
      <c r="B525" s="18" t="s">
        <v>299</v>
      </c>
      <c r="C525" s="10" t="s">
        <v>32</v>
      </c>
      <c r="D525" s="25">
        <f>D526+D527+D528</f>
        <v>9915.800000000001</v>
      </c>
    </row>
    <row r="526" spans="1:4" ht="56.25">
      <c r="A526" s="18"/>
      <c r="B526" s="18" t="s">
        <v>33</v>
      </c>
      <c r="C526" s="11" t="s">
        <v>34</v>
      </c>
      <c r="D526" s="25">
        <v>8135.7</v>
      </c>
    </row>
    <row r="527" spans="1:4" ht="18.75">
      <c r="A527" s="18"/>
      <c r="B527" s="18" t="s">
        <v>16</v>
      </c>
      <c r="C527" s="11" t="s">
        <v>17</v>
      </c>
      <c r="D527" s="25">
        <v>1755.9</v>
      </c>
    </row>
    <row r="528" spans="1:4" ht="18.75">
      <c r="A528" s="18"/>
      <c r="B528" s="18" t="s">
        <v>47</v>
      </c>
      <c r="C528" s="11" t="s">
        <v>48</v>
      </c>
      <c r="D528" s="25">
        <v>24.2</v>
      </c>
    </row>
    <row r="529" spans="1:4" ht="18.75">
      <c r="A529" s="18" t="s">
        <v>279</v>
      </c>
      <c r="B529" s="18" t="s">
        <v>299</v>
      </c>
      <c r="C529" s="10" t="s">
        <v>280</v>
      </c>
      <c r="D529" s="25">
        <f>D530</f>
        <v>1612.7</v>
      </c>
    </row>
    <row r="530" spans="1:4" ht="56.25">
      <c r="A530" s="18"/>
      <c r="B530" s="18" t="s">
        <v>33</v>
      </c>
      <c r="C530" s="11" t="s">
        <v>34</v>
      </c>
      <c r="D530" s="25">
        <v>1612.7</v>
      </c>
    </row>
    <row r="531" spans="1:4" ht="18.75">
      <c r="A531" s="18" t="s">
        <v>281</v>
      </c>
      <c r="B531" s="18" t="s">
        <v>299</v>
      </c>
      <c r="C531" s="10" t="s">
        <v>368</v>
      </c>
      <c r="D531" s="25">
        <f>D532+D533</f>
        <v>1520</v>
      </c>
    </row>
    <row r="532" spans="1:4" ht="56.25">
      <c r="A532" s="18"/>
      <c r="B532" s="18" t="s">
        <v>33</v>
      </c>
      <c r="C532" s="11" t="s">
        <v>34</v>
      </c>
      <c r="D532" s="25">
        <v>1360</v>
      </c>
    </row>
    <row r="533" spans="1:4" ht="18.75">
      <c r="A533" s="18"/>
      <c r="B533" s="18" t="s">
        <v>16</v>
      </c>
      <c r="C533" s="11" t="s">
        <v>17</v>
      </c>
      <c r="D533" s="25">
        <v>160</v>
      </c>
    </row>
    <row r="534" spans="1:4" ht="18.75">
      <c r="A534" s="18" t="s">
        <v>284</v>
      </c>
      <c r="B534" s="18" t="s">
        <v>299</v>
      </c>
      <c r="C534" s="10" t="s">
        <v>359</v>
      </c>
      <c r="D534" s="25">
        <f>D535</f>
        <v>90</v>
      </c>
    </row>
    <row r="535" spans="1:4" ht="18.75">
      <c r="A535" s="18"/>
      <c r="B535" s="18" t="s">
        <v>16</v>
      </c>
      <c r="C535" s="11" t="s">
        <v>17</v>
      </c>
      <c r="D535" s="25">
        <v>90</v>
      </c>
    </row>
    <row r="536" spans="1:4" ht="18.75">
      <c r="A536" s="18" t="s">
        <v>282</v>
      </c>
      <c r="B536" s="18" t="s">
        <v>299</v>
      </c>
      <c r="C536" s="10" t="s">
        <v>283</v>
      </c>
      <c r="D536" s="25">
        <f>D537</f>
        <v>1904</v>
      </c>
    </row>
    <row r="537" spans="1:4" ht="18.75">
      <c r="A537" s="18"/>
      <c r="B537" s="18" t="s">
        <v>21</v>
      </c>
      <c r="C537" s="11" t="s">
        <v>22</v>
      </c>
      <c r="D537" s="25">
        <v>1904</v>
      </c>
    </row>
    <row r="538" spans="1:4" ht="37.5">
      <c r="A538" s="23" t="s">
        <v>285</v>
      </c>
      <c r="B538" s="23" t="s">
        <v>299</v>
      </c>
      <c r="C538" s="13" t="s">
        <v>286</v>
      </c>
      <c r="D538" s="26">
        <f>D539+D541+D545+D547+D543+D549+D551</f>
        <v>19435.9</v>
      </c>
    </row>
    <row r="539" spans="1:4" ht="37.5">
      <c r="A539" s="18" t="s">
        <v>287</v>
      </c>
      <c r="B539" s="18" t="s">
        <v>299</v>
      </c>
      <c r="C539" s="10" t="s">
        <v>362</v>
      </c>
      <c r="D539" s="25">
        <f>D540</f>
        <v>634</v>
      </c>
    </row>
    <row r="540" spans="1:4" ht="18.75">
      <c r="A540" s="18"/>
      <c r="B540" s="18" t="s">
        <v>16</v>
      </c>
      <c r="C540" s="11" t="s">
        <v>17</v>
      </c>
      <c r="D540" s="25">
        <f>594+40</f>
        <v>634</v>
      </c>
    </row>
    <row r="541" spans="1:4" ht="18.75">
      <c r="A541" s="7" t="s">
        <v>288</v>
      </c>
      <c r="B541" s="18" t="s">
        <v>299</v>
      </c>
      <c r="C541" s="10" t="s">
        <v>289</v>
      </c>
      <c r="D541" s="25">
        <f>D542</f>
        <v>2500</v>
      </c>
    </row>
    <row r="542" spans="1:4" ht="18.75">
      <c r="A542" s="18"/>
      <c r="B542" s="18" t="s">
        <v>47</v>
      </c>
      <c r="C542" s="11" t="s">
        <v>48</v>
      </c>
      <c r="D542" s="25">
        <v>2500</v>
      </c>
    </row>
    <row r="543" spans="1:4" ht="56.25">
      <c r="A543" s="7" t="s">
        <v>1050</v>
      </c>
      <c r="B543" s="18"/>
      <c r="C543" s="10" t="s">
        <v>770</v>
      </c>
      <c r="D543" s="25">
        <f>D544</f>
        <v>4044.8</v>
      </c>
    </row>
    <row r="544" spans="1:4" ht="18.75">
      <c r="A544" s="7"/>
      <c r="B544" s="18" t="s">
        <v>47</v>
      </c>
      <c r="C544" s="11" t="s">
        <v>48</v>
      </c>
      <c r="D544" s="25">
        <v>4044.8</v>
      </c>
    </row>
    <row r="545" spans="1:4" ht="18.75" hidden="1">
      <c r="A545" s="345" t="s">
        <v>797</v>
      </c>
      <c r="B545" s="18"/>
      <c r="C545" s="11" t="s">
        <v>798</v>
      </c>
      <c r="D545" s="25">
        <f>D546</f>
        <v>0</v>
      </c>
    </row>
    <row r="546" spans="1:4" ht="18.75" hidden="1">
      <c r="A546" s="23"/>
      <c r="B546" s="18" t="s">
        <v>47</v>
      </c>
      <c r="C546" s="11" t="s">
        <v>48</v>
      </c>
      <c r="D546" s="25"/>
    </row>
    <row r="547" spans="1:4" ht="37.5">
      <c r="A547" s="7" t="s">
        <v>986</v>
      </c>
      <c r="B547" s="18"/>
      <c r="C547" s="10" t="s">
        <v>307</v>
      </c>
      <c r="D547" s="25">
        <f>D548</f>
        <v>200</v>
      </c>
    </row>
    <row r="548" spans="1:4" ht="18.75">
      <c r="A548" s="7"/>
      <c r="B548" s="18" t="s">
        <v>47</v>
      </c>
      <c r="C548" s="11" t="s">
        <v>48</v>
      </c>
      <c r="D548" s="25">
        <v>200</v>
      </c>
    </row>
    <row r="549" spans="1:4" ht="56.25" hidden="1">
      <c r="A549" s="19" t="s">
        <v>799</v>
      </c>
      <c r="B549" s="18"/>
      <c r="C549" s="11" t="s">
        <v>988</v>
      </c>
      <c r="D549" s="25">
        <f>D550</f>
        <v>0</v>
      </c>
    </row>
    <row r="550" spans="1:4" ht="18.75" hidden="1">
      <c r="A550" s="19"/>
      <c r="B550" s="19" t="s">
        <v>47</v>
      </c>
      <c r="C550" s="11" t="s">
        <v>48</v>
      </c>
      <c r="D550" s="25"/>
    </row>
    <row r="551" spans="1:4" ht="56.25">
      <c r="A551" s="257" t="s">
        <v>799</v>
      </c>
      <c r="B551" s="258"/>
      <c r="C551" s="253" t="s">
        <v>989</v>
      </c>
      <c r="D551" s="259">
        <f>D552</f>
        <v>12057.1</v>
      </c>
    </row>
    <row r="552" spans="1:4" ht="18.75">
      <c r="A552" s="257"/>
      <c r="B552" s="257" t="s">
        <v>47</v>
      </c>
      <c r="C552" s="253" t="s">
        <v>48</v>
      </c>
      <c r="D552" s="259">
        <v>12057.1</v>
      </c>
    </row>
    <row r="553" spans="1:4" ht="18.75" hidden="1">
      <c r="A553" s="18" t="s">
        <v>290</v>
      </c>
      <c r="B553" s="23" t="s">
        <v>299</v>
      </c>
      <c r="C553" s="13" t="s">
        <v>291</v>
      </c>
      <c r="D553" s="259"/>
    </row>
    <row r="554" spans="1:4" ht="18.75" hidden="1">
      <c r="A554" s="18" t="s">
        <v>484</v>
      </c>
      <c r="B554" s="18" t="s">
        <v>47</v>
      </c>
      <c r="C554" s="11" t="s">
        <v>48</v>
      </c>
      <c r="D554" s="259"/>
    </row>
    <row r="555" spans="1:4" ht="20.25">
      <c r="A555" s="257"/>
      <c r="B555" s="257"/>
      <c r="C555" s="39" t="s">
        <v>318</v>
      </c>
      <c r="D555" s="26">
        <f>D538+D518</f>
        <v>41374.40000000001</v>
      </c>
    </row>
    <row r="556" spans="1:4" ht="18.75">
      <c r="A556" s="306" t="s">
        <v>294</v>
      </c>
      <c r="B556" s="307"/>
      <c r="C556" s="308"/>
      <c r="D556" s="26">
        <f>D555+D516</f>
        <v>2546723.93333</v>
      </c>
    </row>
    <row r="557" spans="1:4" ht="18.75" hidden="1">
      <c r="A557" s="272"/>
      <c r="B557" s="272"/>
      <c r="C557" s="273"/>
      <c r="D557" s="274"/>
    </row>
    <row r="558" spans="1:4" ht="18.75" customHeight="1" hidden="1">
      <c r="A558" s="14"/>
      <c r="B558" s="14"/>
      <c r="C558" s="73" t="s">
        <v>505</v>
      </c>
      <c r="D558" s="264">
        <v>1030523.4</v>
      </c>
    </row>
    <row r="559" spans="1:4" ht="18.75" hidden="1">
      <c r="A559" s="14"/>
      <c r="B559" s="14"/>
      <c r="C559" s="73" t="s">
        <v>506</v>
      </c>
      <c r="D559" s="77">
        <f>1512450.5+3750</f>
        <v>1516200.5</v>
      </c>
    </row>
    <row r="560" spans="1:4" ht="18.75" hidden="1">
      <c r="A560" s="14"/>
      <c r="B560" s="14"/>
      <c r="C560" s="5"/>
      <c r="D560" s="192">
        <f>SUM(D558:D559)</f>
        <v>2546723.9</v>
      </c>
    </row>
    <row r="561" spans="1:4" ht="18.75" hidden="1">
      <c r="A561" s="14"/>
      <c r="B561" s="14"/>
      <c r="C561" s="5"/>
      <c r="D561" s="56"/>
    </row>
    <row r="562" spans="1:4" ht="18.75" hidden="1">
      <c r="A562" s="14"/>
      <c r="B562" s="14"/>
      <c r="C562" s="5"/>
      <c r="D562" s="78">
        <f>D556-D560</f>
        <v>0.03333000000566244</v>
      </c>
    </row>
    <row r="563" ht="18.75" hidden="1"/>
    <row r="564" ht="18.75" hidden="1"/>
    <row r="565" ht="18.75" hidden="1"/>
    <row r="566" ht="18.75" hidden="1"/>
  </sheetData>
  <sheetProtection/>
  <mergeCells count="3">
    <mergeCell ref="A1:B1"/>
    <mergeCell ref="A6:D6"/>
    <mergeCell ref="A556:C556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62"/>
  <sheetViews>
    <sheetView zoomScale="80" zoomScaleNormal="80" zoomScalePageLayoutView="0" workbookViewId="0" topLeftCell="A1">
      <selection activeCell="A6" sqref="A6:E6"/>
    </sheetView>
  </sheetViews>
  <sheetFormatPr defaultColWidth="40.75390625" defaultRowHeight="12.75"/>
  <cols>
    <col min="1" max="1" width="21.375" style="29" customWidth="1"/>
    <col min="2" max="2" width="13.00390625" style="29" customWidth="1"/>
    <col min="3" max="3" width="117.375" style="30" customWidth="1"/>
    <col min="4" max="5" width="25.625" style="29" customWidth="1"/>
    <col min="6" max="6" width="14.125" style="2" customWidth="1"/>
    <col min="7" max="7" width="14.25390625" style="2" customWidth="1"/>
    <col min="8" max="8" width="12.75390625" style="2" customWidth="1"/>
    <col min="9" max="9" width="5.75390625" style="2" customWidth="1"/>
    <col min="10" max="16384" width="40.75390625" style="2" customWidth="1"/>
  </cols>
  <sheetData>
    <row r="1" spans="1:5" ht="18.75">
      <c r="A1" s="304"/>
      <c r="B1" s="304"/>
      <c r="D1" s="31"/>
      <c r="E1" s="31" t="s">
        <v>485</v>
      </c>
    </row>
    <row r="2" spans="4:5" ht="18.75">
      <c r="D2" s="32"/>
      <c r="E2" s="32" t="s">
        <v>315</v>
      </c>
    </row>
    <row r="3" spans="4:5" ht="18.75">
      <c r="D3" s="32"/>
      <c r="E3" s="32" t="s">
        <v>316</v>
      </c>
    </row>
    <row r="4" spans="4:5" ht="18.75">
      <c r="D4" s="1"/>
      <c r="E4" s="1" t="s">
        <v>1062</v>
      </c>
    </row>
    <row r="6" spans="1:10" ht="45.75" customHeight="1">
      <c r="A6" s="305" t="s">
        <v>1072</v>
      </c>
      <c r="B6" s="305"/>
      <c r="C6" s="305"/>
      <c r="D6" s="305"/>
      <c r="E6" s="305"/>
      <c r="F6" s="30"/>
      <c r="G6" s="30"/>
      <c r="H6" s="30"/>
      <c r="I6" s="30"/>
      <c r="J6" s="30"/>
    </row>
    <row r="7" spans="1:10" ht="18.75" customHeight="1">
      <c r="A7" s="34"/>
      <c r="B7" s="28"/>
      <c r="C7" s="28"/>
      <c r="F7" s="30"/>
      <c r="G7" s="30"/>
      <c r="H7" s="30"/>
      <c r="I7" s="30"/>
      <c r="J7" s="30"/>
    </row>
    <row r="8" spans="5:10" ht="18.75">
      <c r="E8" s="29" t="s">
        <v>0</v>
      </c>
      <c r="F8" s="30"/>
      <c r="G8" s="30"/>
      <c r="H8" s="30"/>
      <c r="I8" s="30"/>
      <c r="J8" s="30"/>
    </row>
    <row r="9" spans="1:5" s="3" customFormat="1" ht="37.5">
      <c r="A9" s="35" t="s">
        <v>4</v>
      </c>
      <c r="B9" s="35" t="s">
        <v>5</v>
      </c>
      <c r="C9" s="36" t="s">
        <v>3</v>
      </c>
      <c r="D9" s="55" t="s">
        <v>519</v>
      </c>
      <c r="E9" s="55" t="s">
        <v>760</v>
      </c>
    </row>
    <row r="10" spans="1:5" s="4" customFormat="1" ht="18.75">
      <c r="A10" s="37" t="s">
        <v>319</v>
      </c>
      <c r="B10" s="37" t="s">
        <v>320</v>
      </c>
      <c r="C10" s="36">
        <v>3</v>
      </c>
      <c r="D10" s="27">
        <v>4</v>
      </c>
      <c r="E10" s="27">
        <v>5</v>
      </c>
    </row>
    <row r="11" spans="1:5" ht="37.5">
      <c r="A11" s="23" t="s">
        <v>6</v>
      </c>
      <c r="B11" s="23" t="s">
        <v>299</v>
      </c>
      <c r="C11" s="13" t="s">
        <v>7</v>
      </c>
      <c r="D11" s="26">
        <f>D12+D48</f>
        <v>1464532.8000000003</v>
      </c>
      <c r="E11" s="26">
        <f>E12+E48</f>
        <v>1429845.4999999998</v>
      </c>
    </row>
    <row r="12" spans="1:5" ht="37.5">
      <c r="A12" s="23" t="s">
        <v>8</v>
      </c>
      <c r="B12" s="23" t="s">
        <v>299</v>
      </c>
      <c r="C12" s="13" t="s">
        <v>9</v>
      </c>
      <c r="D12" s="26">
        <f>D13+D37</f>
        <v>86282</v>
      </c>
      <c r="E12" s="26">
        <f>E13+E37</f>
        <v>47652.4</v>
      </c>
    </row>
    <row r="13" spans="1:5" ht="37.5">
      <c r="A13" s="23" t="s">
        <v>10</v>
      </c>
      <c r="B13" s="23"/>
      <c r="C13" s="13" t="s">
        <v>756</v>
      </c>
      <c r="D13" s="26">
        <f>D14+D16+D18+D20+D22+D24+D26+D30</f>
        <v>85207</v>
      </c>
      <c r="E13" s="26">
        <f>E14+E16+E18+E20+E22+E24+E26+E30</f>
        <v>46527.4</v>
      </c>
    </row>
    <row r="14" spans="1:5" ht="18.75">
      <c r="A14" s="18" t="s">
        <v>11</v>
      </c>
      <c r="B14" s="18" t="s">
        <v>299</v>
      </c>
      <c r="C14" s="10" t="s">
        <v>560</v>
      </c>
      <c r="D14" s="25">
        <f>D15</f>
        <v>9270</v>
      </c>
      <c r="E14" s="25">
        <f>E15</f>
        <v>10045</v>
      </c>
    </row>
    <row r="15" spans="1:5" ht="18.75">
      <c r="A15" s="18"/>
      <c r="B15" s="18" t="s">
        <v>47</v>
      </c>
      <c r="C15" s="11" t="s">
        <v>48</v>
      </c>
      <c r="D15" s="25">
        <v>9270</v>
      </c>
      <c r="E15" s="25">
        <v>10045</v>
      </c>
    </row>
    <row r="16" spans="1:5" ht="18.75" hidden="1">
      <c r="A16" s="18" t="s">
        <v>14</v>
      </c>
      <c r="B16" s="18"/>
      <c r="C16" s="10" t="s">
        <v>308</v>
      </c>
      <c r="D16" s="25">
        <f>D17</f>
        <v>0</v>
      </c>
      <c r="E16" s="25">
        <f>E17</f>
        <v>0</v>
      </c>
    </row>
    <row r="17" spans="1:5" ht="37.5" hidden="1">
      <c r="A17" s="18"/>
      <c r="B17" s="18" t="s">
        <v>12</v>
      </c>
      <c r="C17" s="11" t="s">
        <v>13</v>
      </c>
      <c r="D17" s="25"/>
      <c r="E17" s="25"/>
    </row>
    <row r="18" spans="1:5" ht="18.75" hidden="1">
      <c r="A18" s="18" t="s">
        <v>460</v>
      </c>
      <c r="B18" s="18"/>
      <c r="C18" s="10" t="s">
        <v>461</v>
      </c>
      <c r="D18" s="25">
        <f>D19</f>
        <v>0</v>
      </c>
      <c r="E18" s="25">
        <f>E19</f>
        <v>0</v>
      </c>
    </row>
    <row r="19" spans="1:5" ht="37.5" hidden="1">
      <c r="A19" s="18"/>
      <c r="B19" s="18" t="s">
        <v>12</v>
      </c>
      <c r="C19" s="11" t="s">
        <v>13</v>
      </c>
      <c r="D19" s="25"/>
      <c r="E19" s="25"/>
    </row>
    <row r="20" spans="1:5" ht="37.5">
      <c r="A20" s="18" t="s">
        <v>339</v>
      </c>
      <c r="B20" s="18"/>
      <c r="C20" s="11" t="s">
        <v>340</v>
      </c>
      <c r="D20" s="25">
        <f>D21</f>
        <v>1000</v>
      </c>
      <c r="E20" s="25">
        <f>E21</f>
        <v>2000</v>
      </c>
    </row>
    <row r="21" spans="1:5" ht="37.5">
      <c r="A21" s="18"/>
      <c r="B21" s="18" t="s">
        <v>12</v>
      </c>
      <c r="C21" s="11" t="s">
        <v>13</v>
      </c>
      <c r="D21" s="25">
        <v>1000</v>
      </c>
      <c r="E21" s="25">
        <v>2000</v>
      </c>
    </row>
    <row r="22" spans="1:5" ht="37.5">
      <c r="A22" s="18" t="s">
        <v>15</v>
      </c>
      <c r="B22" s="18" t="s">
        <v>299</v>
      </c>
      <c r="C22" s="10" t="s">
        <v>423</v>
      </c>
      <c r="D22" s="25">
        <f>D23</f>
        <v>4024</v>
      </c>
      <c r="E22" s="25">
        <f>E23</f>
        <v>9267</v>
      </c>
    </row>
    <row r="23" spans="1:5" ht="18.75">
      <c r="A23" s="18"/>
      <c r="B23" s="18" t="s">
        <v>16</v>
      </c>
      <c r="C23" s="11" t="s">
        <v>17</v>
      </c>
      <c r="D23" s="25">
        <v>4024</v>
      </c>
      <c r="E23" s="25">
        <v>9267</v>
      </c>
    </row>
    <row r="24" spans="1:5" ht="37.5" hidden="1">
      <c r="A24" s="19" t="s">
        <v>787</v>
      </c>
      <c r="B24" s="19"/>
      <c r="C24" s="60" t="s">
        <v>788</v>
      </c>
      <c r="D24" s="25">
        <f>D25</f>
        <v>0</v>
      </c>
      <c r="E24" s="25">
        <f>E25</f>
        <v>0</v>
      </c>
    </row>
    <row r="25" spans="1:5" ht="18.75" hidden="1">
      <c r="A25" s="18"/>
      <c r="B25" s="18" t="s">
        <v>16</v>
      </c>
      <c r="C25" s="11" t="s">
        <v>17</v>
      </c>
      <c r="D25" s="26"/>
      <c r="E25" s="26"/>
    </row>
    <row r="26" spans="1:5" ht="84" customHeight="1">
      <c r="A26" s="18" t="s">
        <v>1008</v>
      </c>
      <c r="B26" s="18"/>
      <c r="C26" s="11" t="s">
        <v>1009</v>
      </c>
      <c r="D26" s="25">
        <f>D27</f>
        <v>70913</v>
      </c>
      <c r="E26" s="25">
        <f>E27</f>
        <v>0</v>
      </c>
    </row>
    <row r="27" spans="1:5" ht="18.75">
      <c r="A27" s="18"/>
      <c r="B27" s="18" t="s">
        <v>163</v>
      </c>
      <c r="C27" s="11" t="s">
        <v>178</v>
      </c>
      <c r="D27" s="25">
        <f>D29</f>
        <v>70913</v>
      </c>
      <c r="E27" s="25">
        <f>E29</f>
        <v>0</v>
      </c>
    </row>
    <row r="28" spans="1:5" ht="18.75">
      <c r="A28" s="18"/>
      <c r="B28" s="18"/>
      <c r="C28" s="11" t="s">
        <v>792</v>
      </c>
      <c r="D28" s="25"/>
      <c r="E28" s="25"/>
    </row>
    <row r="29" spans="1:5" ht="18.75">
      <c r="A29" s="18"/>
      <c r="B29" s="18"/>
      <c r="C29" s="11" t="s">
        <v>1010</v>
      </c>
      <c r="D29" s="25">
        <v>70913</v>
      </c>
      <c r="E29" s="25"/>
    </row>
    <row r="30" spans="1:5" ht="56.25">
      <c r="A30" s="18" t="s">
        <v>767</v>
      </c>
      <c r="B30" s="18"/>
      <c r="C30" s="10" t="s">
        <v>988</v>
      </c>
      <c r="D30" s="25">
        <f>D31+D34</f>
        <v>0</v>
      </c>
      <c r="E30" s="25">
        <f>E31+E34</f>
        <v>25215.4</v>
      </c>
    </row>
    <row r="31" spans="1:5" ht="18.75">
      <c r="A31" s="18"/>
      <c r="B31" s="18" t="s">
        <v>16</v>
      </c>
      <c r="C31" s="11" t="s">
        <v>17</v>
      </c>
      <c r="D31" s="25">
        <f>D33</f>
        <v>0</v>
      </c>
      <c r="E31" s="25">
        <f>E33</f>
        <v>25215.4</v>
      </c>
    </row>
    <row r="32" spans="1:5" ht="18.75">
      <c r="A32" s="18"/>
      <c r="B32" s="18"/>
      <c r="C32" s="10" t="s">
        <v>792</v>
      </c>
      <c r="D32" s="25"/>
      <c r="E32" s="25"/>
    </row>
    <row r="33" spans="1:5" ht="18.75">
      <c r="A33" s="18"/>
      <c r="B33" s="18"/>
      <c r="C33" s="11" t="s">
        <v>801</v>
      </c>
      <c r="D33" s="131"/>
      <c r="E33" s="25">
        <v>25215.4</v>
      </c>
    </row>
    <row r="34" spans="1:5" ht="37.5" hidden="1">
      <c r="A34" s="18"/>
      <c r="B34" s="18" t="s">
        <v>12</v>
      </c>
      <c r="C34" s="11" t="s">
        <v>13</v>
      </c>
      <c r="D34" s="25"/>
      <c r="E34" s="25"/>
    </row>
    <row r="35" spans="1:5" ht="18.75" hidden="1">
      <c r="A35" s="18"/>
      <c r="B35" s="18"/>
      <c r="C35" s="11" t="s">
        <v>792</v>
      </c>
      <c r="D35" s="25"/>
      <c r="E35" s="25"/>
    </row>
    <row r="36" spans="1:5" ht="25.5" customHeight="1" hidden="1">
      <c r="A36" s="18"/>
      <c r="B36" s="18"/>
      <c r="C36" s="11" t="s">
        <v>1023</v>
      </c>
      <c r="D36" s="25"/>
      <c r="E36" s="25"/>
    </row>
    <row r="37" spans="1:5" ht="37.5" customHeight="1">
      <c r="A37" s="23" t="s">
        <v>18</v>
      </c>
      <c r="B37" s="23"/>
      <c r="C37" s="13" t="s">
        <v>562</v>
      </c>
      <c r="D37" s="26">
        <f>D38+D40+D43+D45</f>
        <v>1075</v>
      </c>
      <c r="E37" s="26">
        <f>E38+E40+E43+E45</f>
        <v>1125</v>
      </c>
    </row>
    <row r="38" spans="1:5" ht="18.75">
      <c r="A38" s="18" t="s">
        <v>25</v>
      </c>
      <c r="B38" s="18" t="s">
        <v>299</v>
      </c>
      <c r="C38" s="10" t="s">
        <v>464</v>
      </c>
      <c r="D38" s="25">
        <f>D39</f>
        <v>600</v>
      </c>
      <c r="E38" s="25">
        <f>E39</f>
        <v>650</v>
      </c>
    </row>
    <row r="39" spans="1:5" ht="37.5">
      <c r="A39" s="18"/>
      <c r="B39" s="18" t="s">
        <v>12</v>
      </c>
      <c r="C39" s="11" t="s">
        <v>13</v>
      </c>
      <c r="D39" s="25">
        <v>600</v>
      </c>
      <c r="E39" s="25">
        <v>650</v>
      </c>
    </row>
    <row r="40" spans="1:5" ht="18.75">
      <c r="A40" s="18" t="s">
        <v>19</v>
      </c>
      <c r="B40" s="18" t="s">
        <v>299</v>
      </c>
      <c r="C40" s="10" t="s">
        <v>20</v>
      </c>
      <c r="D40" s="25">
        <f>D41+D42</f>
        <v>302.8</v>
      </c>
      <c r="E40" s="25">
        <f>E41+E42</f>
        <v>302.8</v>
      </c>
    </row>
    <row r="41" spans="1:5" ht="18.75">
      <c r="A41" s="18"/>
      <c r="B41" s="18" t="s">
        <v>16</v>
      </c>
      <c r="C41" s="11" t="s">
        <v>17</v>
      </c>
      <c r="D41" s="25">
        <v>250</v>
      </c>
      <c r="E41" s="25">
        <v>250</v>
      </c>
    </row>
    <row r="42" spans="1:5" ht="18.75">
      <c r="A42" s="18"/>
      <c r="B42" s="18" t="s">
        <v>21</v>
      </c>
      <c r="C42" s="11" t="s">
        <v>22</v>
      </c>
      <c r="D42" s="25">
        <v>52.8</v>
      </c>
      <c r="E42" s="25">
        <v>52.8</v>
      </c>
    </row>
    <row r="43" spans="1:5" ht="18.75">
      <c r="A43" s="18" t="s">
        <v>23</v>
      </c>
      <c r="B43" s="18" t="s">
        <v>299</v>
      </c>
      <c r="C43" s="10" t="s">
        <v>24</v>
      </c>
      <c r="D43" s="25">
        <f>D44</f>
        <v>127.2</v>
      </c>
      <c r="E43" s="25">
        <f>E44</f>
        <v>127.2</v>
      </c>
    </row>
    <row r="44" spans="1:5" ht="18.75">
      <c r="A44" s="18"/>
      <c r="B44" s="18" t="s">
        <v>16</v>
      </c>
      <c r="C44" s="11" t="s">
        <v>17</v>
      </c>
      <c r="D44" s="25">
        <v>127.2</v>
      </c>
      <c r="E44" s="25">
        <v>127.2</v>
      </c>
    </row>
    <row r="45" spans="1:5" ht="18.75">
      <c r="A45" s="18" t="s">
        <v>26</v>
      </c>
      <c r="B45" s="18" t="s">
        <v>299</v>
      </c>
      <c r="C45" s="10" t="s">
        <v>1027</v>
      </c>
      <c r="D45" s="25">
        <f>D46+D47</f>
        <v>45</v>
      </c>
      <c r="E45" s="25">
        <f>E46+E47</f>
        <v>45</v>
      </c>
    </row>
    <row r="46" spans="1:5" ht="18.75">
      <c r="A46" s="18"/>
      <c r="B46" s="18" t="s">
        <v>16</v>
      </c>
      <c r="C46" s="11" t="s">
        <v>17</v>
      </c>
      <c r="D46" s="25">
        <v>15</v>
      </c>
      <c r="E46" s="25">
        <v>15</v>
      </c>
    </row>
    <row r="47" spans="1:5" ht="18.75">
      <c r="A47" s="18"/>
      <c r="B47" s="18" t="s">
        <v>21</v>
      </c>
      <c r="C47" s="11" t="s">
        <v>22</v>
      </c>
      <c r="D47" s="25">
        <v>30</v>
      </c>
      <c r="E47" s="25">
        <v>30</v>
      </c>
    </row>
    <row r="48" spans="1:5" ht="37.5">
      <c r="A48" s="23" t="s">
        <v>27</v>
      </c>
      <c r="B48" s="23" t="s">
        <v>299</v>
      </c>
      <c r="C48" s="13" t="s">
        <v>462</v>
      </c>
      <c r="D48" s="26">
        <f>D49+D63</f>
        <v>1378250.8000000003</v>
      </c>
      <c r="E48" s="26">
        <f>E49+E63</f>
        <v>1382193.0999999999</v>
      </c>
    </row>
    <row r="49" spans="1:5" ht="37.5">
      <c r="A49" s="23" t="s">
        <v>28</v>
      </c>
      <c r="B49" s="23"/>
      <c r="C49" s="13" t="s">
        <v>29</v>
      </c>
      <c r="D49" s="26">
        <f>D50+D53+D55+D57+D59+D61</f>
        <v>317565.4</v>
      </c>
      <c r="E49" s="26">
        <f>E50+E53+E55+E57+E59+E61</f>
        <v>319565.5</v>
      </c>
    </row>
    <row r="50" spans="1:5" ht="18.75">
      <c r="A50" s="18" t="s">
        <v>31</v>
      </c>
      <c r="B50" s="18" t="s">
        <v>299</v>
      </c>
      <c r="C50" s="10" t="s">
        <v>32</v>
      </c>
      <c r="D50" s="25">
        <f>D51+D52</f>
        <v>7819.9</v>
      </c>
      <c r="E50" s="25">
        <f>E51+E52</f>
        <v>7820</v>
      </c>
    </row>
    <row r="51" spans="1:5" ht="56.25">
      <c r="A51" s="18"/>
      <c r="B51" s="18" t="s">
        <v>33</v>
      </c>
      <c r="C51" s="11" t="s">
        <v>34</v>
      </c>
      <c r="D51" s="25">
        <v>7734.9</v>
      </c>
      <c r="E51" s="25">
        <v>7735</v>
      </c>
    </row>
    <row r="52" spans="1:5" ht="18.75">
      <c r="A52" s="18"/>
      <c r="B52" s="18" t="s">
        <v>16</v>
      </c>
      <c r="C52" s="11" t="s">
        <v>17</v>
      </c>
      <c r="D52" s="25">
        <v>85</v>
      </c>
      <c r="E52" s="25">
        <v>85</v>
      </c>
    </row>
    <row r="53" spans="1:5" ht="18.75">
      <c r="A53" s="18" t="s">
        <v>30</v>
      </c>
      <c r="B53" s="18" t="s">
        <v>299</v>
      </c>
      <c r="C53" s="10" t="s">
        <v>463</v>
      </c>
      <c r="D53" s="25">
        <f>D54</f>
        <v>117800</v>
      </c>
      <c r="E53" s="25">
        <f>E54</f>
        <v>117800</v>
      </c>
    </row>
    <row r="54" spans="1:5" ht="37.5">
      <c r="A54" s="18"/>
      <c r="B54" s="18" t="s">
        <v>12</v>
      </c>
      <c r="C54" s="11" t="s">
        <v>13</v>
      </c>
      <c r="D54" s="25">
        <v>117800</v>
      </c>
      <c r="E54" s="25">
        <v>117800</v>
      </c>
    </row>
    <row r="55" spans="1:5" ht="18.75">
      <c r="A55" s="18" t="s">
        <v>35</v>
      </c>
      <c r="B55" s="18" t="s">
        <v>299</v>
      </c>
      <c r="C55" s="10" t="s">
        <v>36</v>
      </c>
      <c r="D55" s="25">
        <f>D56</f>
        <v>90300</v>
      </c>
      <c r="E55" s="25">
        <f>E56</f>
        <v>90300</v>
      </c>
    </row>
    <row r="56" spans="1:5" ht="37.5">
      <c r="A56" s="18"/>
      <c r="B56" s="18" t="s">
        <v>12</v>
      </c>
      <c r="C56" s="11" t="s">
        <v>13</v>
      </c>
      <c r="D56" s="25">
        <v>90300</v>
      </c>
      <c r="E56" s="25">
        <v>90300</v>
      </c>
    </row>
    <row r="57" spans="1:5" ht="18.75">
      <c r="A57" s="18" t="s">
        <v>37</v>
      </c>
      <c r="B57" s="18" t="s">
        <v>299</v>
      </c>
      <c r="C57" s="10" t="s">
        <v>38</v>
      </c>
      <c r="D57" s="25">
        <f>D58</f>
        <v>71725</v>
      </c>
      <c r="E57" s="25">
        <f>E58</f>
        <v>72725</v>
      </c>
    </row>
    <row r="58" spans="1:5" ht="37.5">
      <c r="A58" s="18"/>
      <c r="B58" s="18" t="s">
        <v>12</v>
      </c>
      <c r="C58" s="11" t="s">
        <v>13</v>
      </c>
      <c r="D58" s="25">
        <v>71725</v>
      </c>
      <c r="E58" s="25">
        <v>72725</v>
      </c>
    </row>
    <row r="59" spans="1:5" ht="18.75">
      <c r="A59" s="18" t="s">
        <v>39</v>
      </c>
      <c r="B59" s="18" t="s">
        <v>299</v>
      </c>
      <c r="C59" s="10" t="s">
        <v>40</v>
      </c>
      <c r="D59" s="25">
        <f>D60</f>
        <v>29454</v>
      </c>
      <c r="E59" s="25">
        <f>E60</f>
        <v>30454</v>
      </c>
    </row>
    <row r="60" spans="1:5" ht="37.5">
      <c r="A60" s="18"/>
      <c r="B60" s="18" t="s">
        <v>12</v>
      </c>
      <c r="C60" s="11" t="s">
        <v>13</v>
      </c>
      <c r="D60" s="25">
        <v>29454</v>
      </c>
      <c r="E60" s="25">
        <v>30454</v>
      </c>
    </row>
    <row r="61" spans="1:5" ht="93.75">
      <c r="A61" s="76" t="s">
        <v>768</v>
      </c>
      <c r="B61" s="76"/>
      <c r="C61" s="282" t="s">
        <v>1024</v>
      </c>
      <c r="D61" s="25">
        <f>D62</f>
        <v>466.5</v>
      </c>
      <c r="E61" s="25">
        <f>E62</f>
        <v>466.5</v>
      </c>
    </row>
    <row r="62" spans="1:5" ht="37.5">
      <c r="A62" s="18"/>
      <c r="B62" s="18" t="s">
        <v>12</v>
      </c>
      <c r="C62" s="11" t="s">
        <v>13</v>
      </c>
      <c r="D62" s="25">
        <v>466.5</v>
      </c>
      <c r="E62" s="25">
        <v>466.5</v>
      </c>
    </row>
    <row r="63" spans="1:5" ht="37.5">
      <c r="A63" s="8" t="s">
        <v>41</v>
      </c>
      <c r="B63" s="15"/>
      <c r="C63" s="6" t="s">
        <v>42</v>
      </c>
      <c r="D63" s="26">
        <f>D66+D68+D70+D75+D64+D84+D81</f>
        <v>1060685.4000000001</v>
      </c>
      <c r="E63" s="26">
        <f>E66+E68+E70+E75+E64+E84+E81</f>
        <v>1062627.5999999999</v>
      </c>
    </row>
    <row r="64" spans="1:5" ht="37.5">
      <c r="A64" s="18" t="s">
        <v>905</v>
      </c>
      <c r="B64" s="18"/>
      <c r="C64" s="11" t="s">
        <v>906</v>
      </c>
      <c r="D64" s="25">
        <f>D65</f>
        <v>11905</v>
      </c>
      <c r="E64" s="25">
        <f>E65</f>
        <v>11905</v>
      </c>
    </row>
    <row r="65" spans="1:5" ht="37.5">
      <c r="A65" s="18"/>
      <c r="B65" s="18" t="s">
        <v>12</v>
      </c>
      <c r="C65" s="11" t="s">
        <v>13</v>
      </c>
      <c r="D65" s="25">
        <f>8160+3745</f>
        <v>11905</v>
      </c>
      <c r="E65" s="25">
        <f>8160+3745</f>
        <v>11905</v>
      </c>
    </row>
    <row r="66" spans="1:5" ht="18.75">
      <c r="A66" s="19" t="s">
        <v>44</v>
      </c>
      <c r="B66" s="18" t="s">
        <v>299</v>
      </c>
      <c r="C66" s="10" t="s">
        <v>818</v>
      </c>
      <c r="D66" s="25">
        <f>D67</f>
        <v>5535.5</v>
      </c>
      <c r="E66" s="25">
        <f>E67</f>
        <v>5535.5</v>
      </c>
    </row>
    <row r="67" spans="1:5" ht="37.5">
      <c r="A67" s="19"/>
      <c r="B67" s="18" t="s">
        <v>12</v>
      </c>
      <c r="C67" s="11" t="s">
        <v>13</v>
      </c>
      <c r="D67" s="25">
        <v>5535.5</v>
      </c>
      <c r="E67" s="25">
        <v>5535.5</v>
      </c>
    </row>
    <row r="68" spans="1:5" ht="37.5">
      <c r="A68" s="18" t="s">
        <v>43</v>
      </c>
      <c r="B68" s="18" t="s">
        <v>299</v>
      </c>
      <c r="C68" s="10" t="s">
        <v>910</v>
      </c>
      <c r="D68" s="25">
        <f>D69</f>
        <v>50</v>
      </c>
      <c r="E68" s="25">
        <f>E69</f>
        <v>50</v>
      </c>
    </row>
    <row r="69" spans="1:5" ht="18.75">
      <c r="A69" s="18"/>
      <c r="B69" s="18" t="s">
        <v>21</v>
      </c>
      <c r="C69" s="11" t="s">
        <v>22</v>
      </c>
      <c r="D69" s="25">
        <v>50</v>
      </c>
      <c r="E69" s="25">
        <v>50</v>
      </c>
    </row>
    <row r="70" spans="1:5" ht="18.75" customHeight="1">
      <c r="A70" s="257" t="s">
        <v>309</v>
      </c>
      <c r="B70" s="257"/>
      <c r="C70" s="252" t="s">
        <v>503</v>
      </c>
      <c r="D70" s="262">
        <f>D74+D73+D72+D71</f>
        <v>1011987.9000000001</v>
      </c>
      <c r="E70" s="262">
        <f>E74+E73+E72+E71</f>
        <v>1013930.1000000001</v>
      </c>
    </row>
    <row r="71" spans="1:6" s="193" customFormat="1" ht="60.75" customHeight="1">
      <c r="A71" s="257"/>
      <c r="B71" s="258" t="s">
        <v>33</v>
      </c>
      <c r="C71" s="253" t="s">
        <v>34</v>
      </c>
      <c r="D71" s="259">
        <v>939.9</v>
      </c>
      <c r="E71" s="259">
        <v>943.3</v>
      </c>
      <c r="F71" s="2"/>
    </row>
    <row r="72" spans="1:5" ht="18.75">
      <c r="A72" s="258"/>
      <c r="B72" s="258" t="s">
        <v>16</v>
      </c>
      <c r="C72" s="253" t="s">
        <v>17</v>
      </c>
      <c r="D72" s="259">
        <f>220.8+14.6</f>
        <v>235.4</v>
      </c>
      <c r="E72" s="259">
        <f>224+15.4</f>
        <v>239.4</v>
      </c>
    </row>
    <row r="73" spans="1:5" ht="18.75">
      <c r="A73" s="257"/>
      <c r="B73" s="258" t="s">
        <v>21</v>
      </c>
      <c r="C73" s="253" t="s">
        <v>22</v>
      </c>
      <c r="D73" s="259">
        <f>145.5+519.5+4245.9</f>
        <v>4910.9</v>
      </c>
      <c r="E73" s="259">
        <f>145.5+519.5+4295.9</f>
        <v>4960.9</v>
      </c>
    </row>
    <row r="74" spans="1:5" ht="37.5">
      <c r="A74" s="257"/>
      <c r="B74" s="258" t="s">
        <v>12</v>
      </c>
      <c r="C74" s="253" t="s">
        <v>13</v>
      </c>
      <c r="D74" s="259">
        <f>68633.8+360666.5+8119.4+121.8+22075.4+513578.1+581.8+33079.4-954.5</f>
        <v>1005901.7000000001</v>
      </c>
      <c r="E74" s="259">
        <f>68801.1+359894.3+8243+123.6+22397.7+515623.5+581.8+33080.2-958.7</f>
        <v>1007786.5</v>
      </c>
    </row>
    <row r="75" spans="1:5" ht="18.75">
      <c r="A75" s="257" t="s">
        <v>491</v>
      </c>
      <c r="B75" s="257"/>
      <c r="C75" s="255" t="s">
        <v>46</v>
      </c>
      <c r="D75" s="259">
        <f>D77+D78+D79+D80+D76</f>
        <v>20987.9</v>
      </c>
      <c r="E75" s="259">
        <f>E77+E78+E79+E80+E76</f>
        <v>20987.9</v>
      </c>
    </row>
    <row r="76" spans="1:5" ht="56.25">
      <c r="A76" s="257"/>
      <c r="B76" s="258" t="s">
        <v>33</v>
      </c>
      <c r="C76" s="253" t="s">
        <v>34</v>
      </c>
      <c r="D76" s="259">
        <v>466</v>
      </c>
      <c r="E76" s="259">
        <v>466</v>
      </c>
    </row>
    <row r="77" spans="1:5" ht="18.75">
      <c r="A77" s="257"/>
      <c r="B77" s="258" t="s">
        <v>16</v>
      </c>
      <c r="C77" s="253" t="s">
        <v>17</v>
      </c>
      <c r="D77" s="259">
        <v>5727.3</v>
      </c>
      <c r="E77" s="259">
        <v>5727.3</v>
      </c>
    </row>
    <row r="78" spans="1:5" ht="18.75">
      <c r="A78" s="257"/>
      <c r="B78" s="258" t="s">
        <v>21</v>
      </c>
      <c r="C78" s="253" t="s">
        <v>22</v>
      </c>
      <c r="D78" s="259">
        <v>665.8</v>
      </c>
      <c r="E78" s="259">
        <v>665.8</v>
      </c>
    </row>
    <row r="79" spans="1:5" ht="37.5">
      <c r="A79" s="257"/>
      <c r="B79" s="258" t="s">
        <v>12</v>
      </c>
      <c r="C79" s="253" t="s">
        <v>13</v>
      </c>
      <c r="D79" s="259">
        <f>8190.4+629.6-466</f>
        <v>8354</v>
      </c>
      <c r="E79" s="259">
        <f>8190.4+629.6-466</f>
        <v>8354</v>
      </c>
    </row>
    <row r="80" spans="1:5" ht="18.75">
      <c r="A80" s="257"/>
      <c r="B80" s="258" t="s">
        <v>47</v>
      </c>
      <c r="C80" s="253" t="s">
        <v>48</v>
      </c>
      <c r="D80" s="259">
        <v>5774.8</v>
      </c>
      <c r="E80" s="259">
        <v>5774.8</v>
      </c>
    </row>
    <row r="81" spans="1:5" ht="75">
      <c r="A81" s="257" t="s">
        <v>926</v>
      </c>
      <c r="B81" s="257"/>
      <c r="C81" s="275" t="s">
        <v>813</v>
      </c>
      <c r="D81" s="259">
        <f>D82+D83</f>
        <v>4454.4</v>
      </c>
      <c r="E81" s="259">
        <f>E82+E83</f>
        <v>4454.4</v>
      </c>
    </row>
    <row r="82" spans="1:5" ht="18.75">
      <c r="A82" s="257"/>
      <c r="B82" s="258" t="s">
        <v>21</v>
      </c>
      <c r="C82" s="253" t="s">
        <v>22</v>
      </c>
      <c r="D82" s="259">
        <v>1378.2</v>
      </c>
      <c r="E82" s="259">
        <v>1378.2</v>
      </c>
    </row>
    <row r="83" spans="1:5" ht="37.5">
      <c r="A83" s="257"/>
      <c r="B83" s="258" t="s">
        <v>12</v>
      </c>
      <c r="C83" s="253" t="s">
        <v>13</v>
      </c>
      <c r="D83" s="259">
        <v>3076.2</v>
      </c>
      <c r="E83" s="259">
        <v>3076.2</v>
      </c>
    </row>
    <row r="84" spans="1:5" ht="95.25" customHeight="1">
      <c r="A84" s="257" t="s">
        <v>811</v>
      </c>
      <c r="B84" s="257"/>
      <c r="C84" s="253" t="s">
        <v>1025</v>
      </c>
      <c r="D84" s="259">
        <f>D85</f>
        <v>5764.7</v>
      </c>
      <c r="E84" s="259">
        <f>E85</f>
        <v>5764.7</v>
      </c>
    </row>
    <row r="85" spans="1:5" ht="37.5">
      <c r="A85" s="257"/>
      <c r="B85" s="258" t="s">
        <v>12</v>
      </c>
      <c r="C85" s="253" t="s">
        <v>13</v>
      </c>
      <c r="D85" s="259">
        <v>5764.7</v>
      </c>
      <c r="E85" s="259">
        <v>5764.7</v>
      </c>
    </row>
    <row r="86" spans="1:5" ht="37.5">
      <c r="A86" s="23" t="s">
        <v>49</v>
      </c>
      <c r="B86" s="23" t="s">
        <v>299</v>
      </c>
      <c r="C86" s="13" t="s">
        <v>432</v>
      </c>
      <c r="D86" s="26">
        <f>D87+D103+D111+D115</f>
        <v>168308.336</v>
      </c>
      <c r="E86" s="26">
        <f>E87+E103+E111+E115</f>
        <v>167166.2</v>
      </c>
    </row>
    <row r="87" spans="1:5" ht="18.75">
      <c r="A87" s="8" t="s">
        <v>50</v>
      </c>
      <c r="B87" s="7"/>
      <c r="C87" s="6" t="s">
        <v>51</v>
      </c>
      <c r="D87" s="26">
        <f>D88</f>
        <v>3442.1360000000004</v>
      </c>
      <c r="E87" s="26">
        <f>E88</f>
        <v>2300</v>
      </c>
    </row>
    <row r="88" spans="1:5" ht="37.5">
      <c r="A88" s="23" t="s">
        <v>52</v>
      </c>
      <c r="B88" s="23"/>
      <c r="C88" s="13" t="s">
        <v>53</v>
      </c>
      <c r="D88" s="26">
        <f>D89+D91+D93+D95+D97+D99</f>
        <v>3442.1360000000004</v>
      </c>
      <c r="E88" s="26">
        <f>E89+E91+E93+E95+E97+E99</f>
        <v>2300</v>
      </c>
    </row>
    <row r="89" spans="1:5" ht="18.75">
      <c r="A89" s="18" t="s">
        <v>435</v>
      </c>
      <c r="B89" s="18" t="s">
        <v>299</v>
      </c>
      <c r="C89" s="10" t="s">
        <v>359</v>
      </c>
      <c r="D89" s="25">
        <f>D90</f>
        <v>200</v>
      </c>
      <c r="E89" s="25">
        <f>E90</f>
        <v>200</v>
      </c>
    </row>
    <row r="90" spans="1:5" ht="18.75">
      <c r="A90" s="18"/>
      <c r="B90" s="18" t="s">
        <v>16</v>
      </c>
      <c r="C90" s="11" t="s">
        <v>17</v>
      </c>
      <c r="D90" s="25">
        <v>200</v>
      </c>
      <c r="E90" s="25">
        <v>200</v>
      </c>
    </row>
    <row r="91" spans="1:5" ht="18.75">
      <c r="A91" s="7" t="s">
        <v>54</v>
      </c>
      <c r="B91" s="18"/>
      <c r="C91" s="11" t="s">
        <v>866</v>
      </c>
      <c r="D91" s="25">
        <f>D92</f>
        <v>351.4</v>
      </c>
      <c r="E91" s="25">
        <f>E92</f>
        <v>300</v>
      </c>
    </row>
    <row r="92" spans="1:5" ht="18.75">
      <c r="A92" s="18"/>
      <c r="B92" s="18" t="s">
        <v>16</v>
      </c>
      <c r="C92" s="11" t="s">
        <v>17</v>
      </c>
      <c r="D92" s="25">
        <v>351.4</v>
      </c>
      <c r="E92" s="25">
        <v>300</v>
      </c>
    </row>
    <row r="93" spans="1:5" ht="18.75">
      <c r="A93" s="18" t="s">
        <v>55</v>
      </c>
      <c r="B93" s="18" t="s">
        <v>299</v>
      </c>
      <c r="C93" s="10" t="s">
        <v>473</v>
      </c>
      <c r="D93" s="25">
        <f>D94</f>
        <v>1500</v>
      </c>
      <c r="E93" s="25">
        <f>E94</f>
        <v>1500</v>
      </c>
    </row>
    <row r="94" spans="1:5" ht="18.75">
      <c r="A94" s="18"/>
      <c r="B94" s="18" t="s">
        <v>16</v>
      </c>
      <c r="C94" s="11" t="s">
        <v>17</v>
      </c>
      <c r="D94" s="25">
        <v>1500</v>
      </c>
      <c r="E94" s="25">
        <v>1500</v>
      </c>
    </row>
    <row r="95" spans="1:5" ht="18.75">
      <c r="A95" s="18" t="s">
        <v>56</v>
      </c>
      <c r="B95" s="18" t="s">
        <v>299</v>
      </c>
      <c r="C95" s="10" t="s">
        <v>57</v>
      </c>
      <c r="D95" s="25">
        <f>D96</f>
        <v>300</v>
      </c>
      <c r="E95" s="25">
        <f>E96</f>
        <v>300</v>
      </c>
    </row>
    <row r="96" spans="1:5" ht="18.75">
      <c r="A96" s="18"/>
      <c r="B96" s="18" t="s">
        <v>16</v>
      </c>
      <c r="C96" s="11" t="s">
        <v>17</v>
      </c>
      <c r="D96" s="25">
        <v>300</v>
      </c>
      <c r="E96" s="25">
        <v>300</v>
      </c>
    </row>
    <row r="97" spans="1:5" ht="37.5" hidden="1">
      <c r="A97" s="7" t="s">
        <v>298</v>
      </c>
      <c r="B97" s="18"/>
      <c r="C97" s="10" t="s">
        <v>867</v>
      </c>
      <c r="D97" s="25">
        <f>D98</f>
        <v>0</v>
      </c>
      <c r="E97" s="25">
        <f>E98</f>
        <v>0</v>
      </c>
    </row>
    <row r="98" spans="1:5" ht="37.5" hidden="1">
      <c r="A98" s="7"/>
      <c r="B98" s="18" t="s">
        <v>12</v>
      </c>
      <c r="C98" s="11" t="s">
        <v>13</v>
      </c>
      <c r="D98" s="25"/>
      <c r="E98" s="25"/>
    </row>
    <row r="99" spans="1:5" ht="56.25">
      <c r="A99" s="18" t="s">
        <v>802</v>
      </c>
      <c r="B99" s="18"/>
      <c r="C99" s="10" t="s">
        <v>988</v>
      </c>
      <c r="D99" s="191">
        <f>D100</f>
        <v>1090.736</v>
      </c>
      <c r="E99" s="25">
        <f>E100</f>
        <v>0</v>
      </c>
    </row>
    <row r="100" spans="1:5" ht="18.75">
      <c r="A100" s="18"/>
      <c r="B100" s="18" t="s">
        <v>16</v>
      </c>
      <c r="C100" s="11" t="s">
        <v>17</v>
      </c>
      <c r="D100" s="191">
        <f>D102</f>
        <v>1090.736</v>
      </c>
      <c r="E100" s="25">
        <f>E102</f>
        <v>0</v>
      </c>
    </row>
    <row r="101" spans="1:5" ht="18.75">
      <c r="A101" s="18"/>
      <c r="B101" s="18"/>
      <c r="C101" s="10" t="s">
        <v>792</v>
      </c>
      <c r="D101" s="191"/>
      <c r="E101" s="25"/>
    </row>
    <row r="102" spans="1:5" ht="20.25" customHeight="1">
      <c r="A102" s="18"/>
      <c r="B102" s="18"/>
      <c r="C102" s="11" t="s">
        <v>1011</v>
      </c>
      <c r="D102" s="191">
        <v>1090.736</v>
      </c>
      <c r="E102" s="25"/>
    </row>
    <row r="103" spans="1:5" ht="18.75">
      <c r="A103" s="23" t="s">
        <v>58</v>
      </c>
      <c r="B103" s="23" t="s">
        <v>299</v>
      </c>
      <c r="C103" s="13" t="s">
        <v>470</v>
      </c>
      <c r="D103" s="26">
        <f>D104</f>
        <v>500</v>
      </c>
      <c r="E103" s="26">
        <f>E104</f>
        <v>500</v>
      </c>
    </row>
    <row r="104" spans="1:5" ht="37.5">
      <c r="A104" s="23" t="s">
        <v>59</v>
      </c>
      <c r="B104" s="23"/>
      <c r="C104" s="13" t="s">
        <v>896</v>
      </c>
      <c r="D104" s="26">
        <f>D105+D109</f>
        <v>500</v>
      </c>
      <c r="E104" s="26">
        <f>E105+E109</f>
        <v>500</v>
      </c>
    </row>
    <row r="105" spans="1:5" ht="37.5">
      <c r="A105" s="18" t="s">
        <v>60</v>
      </c>
      <c r="B105" s="18" t="s">
        <v>299</v>
      </c>
      <c r="C105" s="10" t="s">
        <v>558</v>
      </c>
      <c r="D105" s="25">
        <f>D106+D108+D107</f>
        <v>200</v>
      </c>
      <c r="E105" s="25">
        <f>E106+E108+E107</f>
        <v>200</v>
      </c>
    </row>
    <row r="106" spans="1:5" ht="18.75">
      <c r="A106" s="18"/>
      <c r="B106" s="18" t="s">
        <v>16</v>
      </c>
      <c r="C106" s="11" t="s">
        <v>17</v>
      </c>
      <c r="D106" s="25">
        <v>110</v>
      </c>
      <c r="E106" s="25">
        <v>110</v>
      </c>
    </row>
    <row r="107" spans="1:5" ht="37.5">
      <c r="A107" s="18"/>
      <c r="B107" s="18" t="s">
        <v>12</v>
      </c>
      <c r="C107" s="11" t="s">
        <v>13</v>
      </c>
      <c r="D107" s="25">
        <v>20</v>
      </c>
      <c r="E107" s="25">
        <v>20</v>
      </c>
    </row>
    <row r="108" spans="1:5" ht="18.75">
      <c r="A108" s="18"/>
      <c r="B108" s="18" t="s">
        <v>47</v>
      </c>
      <c r="C108" s="11" t="s">
        <v>48</v>
      </c>
      <c r="D108" s="25">
        <v>70</v>
      </c>
      <c r="E108" s="25">
        <v>70</v>
      </c>
    </row>
    <row r="109" spans="1:5" ht="18.75">
      <c r="A109" s="19" t="s">
        <v>559</v>
      </c>
      <c r="B109" s="74" t="s">
        <v>299</v>
      </c>
      <c r="C109" s="126" t="s">
        <v>815</v>
      </c>
      <c r="D109" s="25">
        <f>D110</f>
        <v>300</v>
      </c>
      <c r="E109" s="25">
        <f>E110</f>
        <v>300</v>
      </c>
    </row>
    <row r="110" spans="1:5" ht="18.75">
      <c r="A110" s="8"/>
      <c r="B110" s="18" t="s">
        <v>16</v>
      </c>
      <c r="C110" s="11" t="s">
        <v>17</v>
      </c>
      <c r="D110" s="25">
        <v>300</v>
      </c>
      <c r="E110" s="25">
        <v>300</v>
      </c>
    </row>
    <row r="111" spans="1:5" ht="18.75">
      <c r="A111" s="23" t="s">
        <v>471</v>
      </c>
      <c r="B111" s="23" t="s">
        <v>299</v>
      </c>
      <c r="C111" s="13" t="s">
        <v>62</v>
      </c>
      <c r="D111" s="26">
        <f aca="true" t="shared" si="0" ref="D111:E113">D112</f>
        <v>500</v>
      </c>
      <c r="E111" s="26">
        <f t="shared" si="0"/>
        <v>500</v>
      </c>
    </row>
    <row r="112" spans="1:5" ht="37.5">
      <c r="A112" s="23" t="s">
        <v>61</v>
      </c>
      <c r="B112" s="23"/>
      <c r="C112" s="13" t="s">
        <v>63</v>
      </c>
      <c r="D112" s="26">
        <f t="shared" si="0"/>
        <v>500</v>
      </c>
      <c r="E112" s="26">
        <f t="shared" si="0"/>
        <v>500</v>
      </c>
    </row>
    <row r="113" spans="1:5" ht="18.75">
      <c r="A113" s="18" t="s">
        <v>64</v>
      </c>
      <c r="B113" s="18" t="s">
        <v>299</v>
      </c>
      <c r="C113" s="10" t="s">
        <v>472</v>
      </c>
      <c r="D113" s="25">
        <f t="shared" si="0"/>
        <v>500</v>
      </c>
      <c r="E113" s="25">
        <f t="shared" si="0"/>
        <v>500</v>
      </c>
    </row>
    <row r="114" spans="1:5" ht="18.75">
      <c r="A114" s="18"/>
      <c r="B114" s="18" t="s">
        <v>16</v>
      </c>
      <c r="C114" s="11" t="s">
        <v>17</v>
      </c>
      <c r="D114" s="25">
        <v>500</v>
      </c>
      <c r="E114" s="25">
        <v>500</v>
      </c>
    </row>
    <row r="115" spans="1:5" ht="37.5">
      <c r="A115" s="23" t="s">
        <v>65</v>
      </c>
      <c r="B115" s="23" t="s">
        <v>299</v>
      </c>
      <c r="C115" s="13" t="s">
        <v>66</v>
      </c>
      <c r="D115" s="26">
        <f>D116</f>
        <v>163866.2</v>
      </c>
      <c r="E115" s="26">
        <f>E116</f>
        <v>163866.2</v>
      </c>
    </row>
    <row r="116" spans="1:5" ht="37.5">
      <c r="A116" s="23" t="s">
        <v>67</v>
      </c>
      <c r="B116" s="23"/>
      <c r="C116" s="13" t="s">
        <v>29</v>
      </c>
      <c r="D116" s="26">
        <f>D117+D121+D123+D125+D127+D129+D131+D133+D135+D137+D139</f>
        <v>163866.2</v>
      </c>
      <c r="E116" s="26">
        <f>E117+E121+E123+E125+E127+E129+E131+E133+E135+E137+E139</f>
        <v>163866.2</v>
      </c>
    </row>
    <row r="117" spans="1:5" ht="18.75">
      <c r="A117" s="18" t="s">
        <v>68</v>
      </c>
      <c r="B117" s="18" t="s">
        <v>299</v>
      </c>
      <c r="C117" s="10" t="s">
        <v>32</v>
      </c>
      <c r="D117" s="25">
        <f>SUM(D118:D120)</f>
        <v>6029.6</v>
      </c>
      <c r="E117" s="25">
        <f>SUM(E118:E120)</f>
        <v>6029.6</v>
      </c>
    </row>
    <row r="118" spans="1:5" ht="56.25">
      <c r="A118" s="18"/>
      <c r="B118" s="18" t="s">
        <v>33</v>
      </c>
      <c r="C118" s="11" t="s">
        <v>34</v>
      </c>
      <c r="D118" s="25">
        <v>5707.2</v>
      </c>
      <c r="E118" s="25">
        <v>5707.2</v>
      </c>
    </row>
    <row r="119" spans="1:5" ht="18.75">
      <c r="A119" s="18"/>
      <c r="B119" s="18" t="s">
        <v>16</v>
      </c>
      <c r="C119" s="11" t="s">
        <v>17</v>
      </c>
      <c r="D119" s="25">
        <v>311.6</v>
      </c>
      <c r="E119" s="25">
        <v>311.6</v>
      </c>
    </row>
    <row r="120" spans="1:5" ht="18.75">
      <c r="A120" s="18"/>
      <c r="B120" s="18" t="s">
        <v>47</v>
      </c>
      <c r="C120" s="11" t="s">
        <v>48</v>
      </c>
      <c r="D120" s="25">
        <v>10.8</v>
      </c>
      <c r="E120" s="25">
        <v>10.8</v>
      </c>
    </row>
    <row r="121" spans="1:5" ht="18.75">
      <c r="A121" s="18" t="s">
        <v>69</v>
      </c>
      <c r="B121" s="18" t="s">
        <v>299</v>
      </c>
      <c r="C121" s="10" t="s">
        <v>38</v>
      </c>
      <c r="D121" s="25">
        <f>D122</f>
        <v>42434.6</v>
      </c>
      <c r="E121" s="25">
        <f>E122</f>
        <v>42434.6</v>
      </c>
    </row>
    <row r="122" spans="1:5" ht="37.5">
      <c r="A122" s="18"/>
      <c r="B122" s="18" t="s">
        <v>12</v>
      </c>
      <c r="C122" s="11" t="s">
        <v>13</v>
      </c>
      <c r="D122" s="25">
        <v>42434.6</v>
      </c>
      <c r="E122" s="25">
        <v>42434.6</v>
      </c>
    </row>
    <row r="123" spans="1:5" ht="18.75">
      <c r="A123" s="18" t="s">
        <v>70</v>
      </c>
      <c r="B123" s="18" t="s">
        <v>299</v>
      </c>
      <c r="C123" s="10" t="s">
        <v>71</v>
      </c>
      <c r="D123" s="25">
        <f>D124</f>
        <v>1285</v>
      </c>
      <c r="E123" s="25">
        <f>E124</f>
        <v>1285</v>
      </c>
    </row>
    <row r="124" spans="1:5" ht="37.5">
      <c r="A124" s="18"/>
      <c r="B124" s="18" t="s">
        <v>12</v>
      </c>
      <c r="C124" s="11" t="s">
        <v>13</v>
      </c>
      <c r="D124" s="25">
        <v>1285</v>
      </c>
      <c r="E124" s="25">
        <v>1285</v>
      </c>
    </row>
    <row r="125" spans="1:5" ht="18.75">
      <c r="A125" s="18" t="s">
        <v>72</v>
      </c>
      <c r="B125" s="18" t="s">
        <v>299</v>
      </c>
      <c r="C125" s="10" t="s">
        <v>73</v>
      </c>
      <c r="D125" s="25">
        <f>D126</f>
        <v>37615</v>
      </c>
      <c r="E125" s="25">
        <f>E126</f>
        <v>37615</v>
      </c>
    </row>
    <row r="126" spans="1:5" ht="37.5">
      <c r="A126" s="18"/>
      <c r="B126" s="18" t="s">
        <v>12</v>
      </c>
      <c r="C126" s="11" t="s">
        <v>13</v>
      </c>
      <c r="D126" s="25">
        <v>37615</v>
      </c>
      <c r="E126" s="25">
        <v>37615</v>
      </c>
    </row>
    <row r="127" spans="1:5" ht="18.75">
      <c r="A127" s="18" t="s">
        <v>74</v>
      </c>
      <c r="B127" s="18" t="s">
        <v>299</v>
      </c>
      <c r="C127" s="10" t="s">
        <v>310</v>
      </c>
      <c r="D127" s="25">
        <f>D128</f>
        <v>22706</v>
      </c>
      <c r="E127" s="25">
        <f>E128</f>
        <v>22706</v>
      </c>
    </row>
    <row r="128" spans="1:5" ht="37.5">
      <c r="A128" s="18"/>
      <c r="B128" s="18" t="s">
        <v>12</v>
      </c>
      <c r="C128" s="11" t="s">
        <v>13</v>
      </c>
      <c r="D128" s="25">
        <v>22706</v>
      </c>
      <c r="E128" s="25">
        <v>22706</v>
      </c>
    </row>
    <row r="129" spans="1:5" ht="18.75" customHeight="1">
      <c r="A129" s="18" t="s">
        <v>75</v>
      </c>
      <c r="B129" s="18" t="s">
        <v>299</v>
      </c>
      <c r="C129" s="10" t="s">
        <v>311</v>
      </c>
      <c r="D129" s="25">
        <f>D130</f>
        <v>37625</v>
      </c>
      <c r="E129" s="25">
        <f>E130</f>
        <v>37625</v>
      </c>
    </row>
    <row r="130" spans="1:5" ht="37.5">
      <c r="A130" s="18"/>
      <c r="B130" s="18" t="s">
        <v>12</v>
      </c>
      <c r="C130" s="11" t="s">
        <v>13</v>
      </c>
      <c r="D130" s="25">
        <v>37625</v>
      </c>
      <c r="E130" s="25">
        <v>37625</v>
      </c>
    </row>
    <row r="131" spans="1:5" ht="18.75">
      <c r="A131" s="18" t="s">
        <v>76</v>
      </c>
      <c r="B131" s="18" t="s">
        <v>299</v>
      </c>
      <c r="C131" s="10" t="s">
        <v>312</v>
      </c>
      <c r="D131" s="25">
        <f>D132</f>
        <v>4876</v>
      </c>
      <c r="E131" s="25">
        <f>E132</f>
        <v>4876</v>
      </c>
    </row>
    <row r="132" spans="1:5" ht="37.5">
      <c r="A132" s="18"/>
      <c r="B132" s="18" t="s">
        <v>12</v>
      </c>
      <c r="C132" s="11" t="s">
        <v>13</v>
      </c>
      <c r="D132" s="25">
        <v>4876</v>
      </c>
      <c r="E132" s="25">
        <v>4876</v>
      </c>
    </row>
    <row r="133" spans="1:5" ht="18.75">
      <c r="A133" s="185" t="s">
        <v>77</v>
      </c>
      <c r="B133" s="185" t="s">
        <v>299</v>
      </c>
      <c r="C133" s="186" t="s">
        <v>78</v>
      </c>
      <c r="D133" s="187">
        <f>D134</f>
        <v>10695</v>
      </c>
      <c r="E133" s="187">
        <f>E134</f>
        <v>10695</v>
      </c>
    </row>
    <row r="134" spans="1:5" ht="37.5">
      <c r="A134" s="18"/>
      <c r="B134" s="18" t="s">
        <v>12</v>
      </c>
      <c r="C134" s="11" t="s">
        <v>13</v>
      </c>
      <c r="D134" s="25">
        <v>10695</v>
      </c>
      <c r="E134" s="25">
        <v>10695</v>
      </c>
    </row>
    <row r="135" spans="1:5" ht="37.5">
      <c r="A135" s="18" t="s">
        <v>79</v>
      </c>
      <c r="B135" s="18" t="s">
        <v>299</v>
      </c>
      <c r="C135" s="10" t="s">
        <v>80</v>
      </c>
      <c r="D135" s="25">
        <f>D136</f>
        <v>50</v>
      </c>
      <c r="E135" s="25">
        <f>E136</f>
        <v>50</v>
      </c>
    </row>
    <row r="136" spans="1:5" ht="37.5">
      <c r="A136" s="18"/>
      <c r="B136" s="18" t="s">
        <v>12</v>
      </c>
      <c r="C136" s="11" t="s">
        <v>13</v>
      </c>
      <c r="D136" s="25">
        <v>50</v>
      </c>
      <c r="E136" s="25">
        <v>50</v>
      </c>
    </row>
    <row r="137" spans="1:5" ht="37.5">
      <c r="A137" s="18" t="s">
        <v>81</v>
      </c>
      <c r="B137" s="18" t="s">
        <v>299</v>
      </c>
      <c r="C137" s="10" t="s">
        <v>82</v>
      </c>
      <c r="D137" s="25">
        <f>D138</f>
        <v>550</v>
      </c>
      <c r="E137" s="25">
        <f>E138</f>
        <v>550</v>
      </c>
    </row>
    <row r="138" spans="1:5" ht="37.5">
      <c r="A138" s="18"/>
      <c r="B138" s="18" t="s">
        <v>12</v>
      </c>
      <c r="C138" s="11" t="s">
        <v>13</v>
      </c>
      <c r="D138" s="25">
        <v>550</v>
      </c>
      <c r="E138" s="25">
        <v>550</v>
      </c>
    </row>
    <row r="139" spans="1:5" ht="75" hidden="1">
      <c r="A139" s="258" t="s">
        <v>804</v>
      </c>
      <c r="B139" s="257"/>
      <c r="C139" s="254" t="s">
        <v>805</v>
      </c>
      <c r="D139" s="259">
        <f>D140</f>
        <v>0</v>
      </c>
      <c r="E139" s="259">
        <f>E140</f>
        <v>0</v>
      </c>
    </row>
    <row r="140" spans="1:5" ht="37.5" hidden="1">
      <c r="A140" s="257"/>
      <c r="B140" s="258" t="s">
        <v>12</v>
      </c>
      <c r="C140" s="253" t="s">
        <v>13</v>
      </c>
      <c r="D140" s="259"/>
      <c r="E140" s="259"/>
    </row>
    <row r="141" spans="1:8" ht="37.5">
      <c r="A141" s="23" t="s">
        <v>83</v>
      </c>
      <c r="B141" s="23" t="s">
        <v>299</v>
      </c>
      <c r="C141" s="13" t="s">
        <v>794</v>
      </c>
      <c r="D141" s="26">
        <f>D142+D176+D190+D202</f>
        <v>31656.4</v>
      </c>
      <c r="E141" s="26">
        <f>E142+E176+E190+E202</f>
        <v>31909.4</v>
      </c>
      <c r="G141" s="179"/>
      <c r="H141" s="179"/>
    </row>
    <row r="142" spans="1:8" ht="37.5">
      <c r="A142" s="23" t="s">
        <v>84</v>
      </c>
      <c r="B142" s="23" t="s">
        <v>299</v>
      </c>
      <c r="C142" s="13" t="s">
        <v>385</v>
      </c>
      <c r="D142" s="26">
        <f>D143+D158+D161+D164+D169</f>
        <v>5611.6</v>
      </c>
      <c r="E142" s="26">
        <f>E143+E158+E161+E164+E169</f>
        <v>5911.6</v>
      </c>
      <c r="G142" s="179"/>
      <c r="H142" s="179"/>
    </row>
    <row r="143" spans="1:5" ht="37.5">
      <c r="A143" s="23" t="s">
        <v>85</v>
      </c>
      <c r="B143" s="23"/>
      <c r="C143" s="13" t="s">
        <v>86</v>
      </c>
      <c r="D143" s="26">
        <f>D144+D146+D154+D156+D148+D150+D152</f>
        <v>4821.6</v>
      </c>
      <c r="E143" s="26">
        <f>E144+E146+E154+E156+E148+E150+E152</f>
        <v>4821.6</v>
      </c>
    </row>
    <row r="144" spans="1:5" ht="18.75">
      <c r="A144" s="18" t="s">
        <v>87</v>
      </c>
      <c r="B144" s="18" t="s">
        <v>299</v>
      </c>
      <c r="C144" s="10" t="s">
        <v>991</v>
      </c>
      <c r="D144" s="25">
        <f>D145</f>
        <v>2600</v>
      </c>
      <c r="E144" s="25">
        <f>E145</f>
        <v>2600</v>
      </c>
    </row>
    <row r="145" spans="1:5" ht="18.75">
      <c r="A145" s="18"/>
      <c r="B145" s="18" t="s">
        <v>16</v>
      </c>
      <c r="C145" s="11" t="s">
        <v>17</v>
      </c>
      <c r="D145" s="25">
        <v>2600</v>
      </c>
      <c r="E145" s="25">
        <v>2600</v>
      </c>
    </row>
    <row r="146" spans="1:5" ht="18.75">
      <c r="A146" s="18" t="s">
        <v>88</v>
      </c>
      <c r="B146" s="18" t="s">
        <v>299</v>
      </c>
      <c r="C146" s="10" t="s">
        <v>869</v>
      </c>
      <c r="D146" s="25">
        <f>D147</f>
        <v>50</v>
      </c>
      <c r="E146" s="25">
        <f>E147</f>
        <v>50</v>
      </c>
    </row>
    <row r="147" spans="1:5" ht="18.75">
      <c r="A147" s="18"/>
      <c r="B147" s="18" t="s">
        <v>16</v>
      </c>
      <c r="C147" s="11" t="s">
        <v>17</v>
      </c>
      <c r="D147" s="25">
        <v>50</v>
      </c>
      <c r="E147" s="25">
        <v>50</v>
      </c>
    </row>
    <row r="148" spans="1:5" ht="18.75">
      <c r="A148" s="18" t="s">
        <v>911</v>
      </c>
      <c r="B148" s="18" t="s">
        <v>299</v>
      </c>
      <c r="C148" s="10" t="s">
        <v>507</v>
      </c>
      <c r="D148" s="25">
        <f>D149</f>
        <v>37.7</v>
      </c>
      <c r="E148" s="25">
        <f>E149</f>
        <v>37.7</v>
      </c>
    </row>
    <row r="149" spans="1:5" ht="37.5">
      <c r="A149" s="18"/>
      <c r="B149" s="18" t="s">
        <v>12</v>
      </c>
      <c r="C149" s="11" t="s">
        <v>13</v>
      </c>
      <c r="D149" s="25">
        <v>37.7</v>
      </c>
      <c r="E149" s="25">
        <v>37.7</v>
      </c>
    </row>
    <row r="150" spans="1:5" ht="37.5">
      <c r="A150" s="269" t="s">
        <v>912</v>
      </c>
      <c r="B150" s="270"/>
      <c r="C150" s="265" t="s">
        <v>501</v>
      </c>
      <c r="D150" s="259">
        <f>D151</f>
        <v>1515.1</v>
      </c>
      <c r="E150" s="259">
        <f>E151</f>
        <v>1515.1</v>
      </c>
    </row>
    <row r="151" spans="1:5" ht="37.5">
      <c r="A151" s="269"/>
      <c r="B151" s="271" t="s">
        <v>12</v>
      </c>
      <c r="C151" s="266" t="s">
        <v>13</v>
      </c>
      <c r="D151" s="259">
        <v>1515.1</v>
      </c>
      <c r="E151" s="259">
        <v>1515.1</v>
      </c>
    </row>
    <row r="152" spans="1:5" ht="56.25">
      <c r="A152" s="269" t="s">
        <v>913</v>
      </c>
      <c r="B152" s="270"/>
      <c r="C152" s="265" t="s">
        <v>518</v>
      </c>
      <c r="D152" s="259">
        <f>D153</f>
        <v>138.6</v>
      </c>
      <c r="E152" s="259">
        <f>E153</f>
        <v>138.6</v>
      </c>
    </row>
    <row r="153" spans="1:5" ht="37.5">
      <c r="A153" s="270"/>
      <c r="B153" s="271" t="s">
        <v>12</v>
      </c>
      <c r="C153" s="266" t="s">
        <v>13</v>
      </c>
      <c r="D153" s="259">
        <v>138.6</v>
      </c>
      <c r="E153" s="259">
        <v>138.6</v>
      </c>
    </row>
    <row r="154" spans="1:5" ht="37.5">
      <c r="A154" s="18" t="s">
        <v>771</v>
      </c>
      <c r="B154" s="18"/>
      <c r="C154" s="11" t="s">
        <v>992</v>
      </c>
      <c r="D154" s="25">
        <f>D155</f>
        <v>231.4</v>
      </c>
      <c r="E154" s="25">
        <f>E155</f>
        <v>231.4</v>
      </c>
    </row>
    <row r="155" spans="1:5" ht="18.75">
      <c r="A155" s="18"/>
      <c r="B155" s="18" t="s">
        <v>21</v>
      </c>
      <c r="C155" s="11" t="s">
        <v>17</v>
      </c>
      <c r="D155" s="25">
        <v>231.4</v>
      </c>
      <c r="E155" s="25">
        <v>231.4</v>
      </c>
    </row>
    <row r="156" spans="1:5" ht="37.5">
      <c r="A156" s="258" t="s">
        <v>771</v>
      </c>
      <c r="B156" s="258"/>
      <c r="C156" s="253" t="s">
        <v>993</v>
      </c>
      <c r="D156" s="259">
        <f>D157</f>
        <v>248.8</v>
      </c>
      <c r="E156" s="259">
        <f>E157</f>
        <v>248.8</v>
      </c>
    </row>
    <row r="157" spans="1:5" ht="18.75">
      <c r="A157" s="258"/>
      <c r="B157" s="258" t="s">
        <v>16</v>
      </c>
      <c r="C157" s="253" t="s">
        <v>22</v>
      </c>
      <c r="D157" s="259">
        <v>248.8</v>
      </c>
      <c r="E157" s="259">
        <v>248.8</v>
      </c>
    </row>
    <row r="158" spans="1:5" ht="37.5">
      <c r="A158" s="23" t="s">
        <v>89</v>
      </c>
      <c r="B158" s="18"/>
      <c r="C158" s="129" t="s">
        <v>870</v>
      </c>
      <c r="D158" s="26">
        <f>D159</f>
        <v>120</v>
      </c>
      <c r="E158" s="26">
        <f>E159</f>
        <v>120</v>
      </c>
    </row>
    <row r="159" spans="1:5" ht="37.5">
      <c r="A159" s="18" t="s">
        <v>90</v>
      </c>
      <c r="B159" s="18" t="s">
        <v>299</v>
      </c>
      <c r="C159" s="282" t="s">
        <v>871</v>
      </c>
      <c r="D159" s="25">
        <f>D160</f>
        <v>120</v>
      </c>
      <c r="E159" s="25">
        <f>E160</f>
        <v>120</v>
      </c>
    </row>
    <row r="160" spans="1:5" ht="18.75">
      <c r="A160" s="18"/>
      <c r="B160" s="18" t="s">
        <v>16</v>
      </c>
      <c r="C160" s="11" t="s">
        <v>17</v>
      </c>
      <c r="D160" s="25">
        <v>120</v>
      </c>
      <c r="E160" s="25">
        <v>120</v>
      </c>
    </row>
    <row r="161" spans="1:5" ht="37.5">
      <c r="A161" s="23" t="s">
        <v>91</v>
      </c>
      <c r="B161" s="23"/>
      <c r="C161" s="13" t="s">
        <v>92</v>
      </c>
      <c r="D161" s="26">
        <f>D162</f>
        <v>70</v>
      </c>
      <c r="E161" s="26">
        <f>E162</f>
        <v>70</v>
      </c>
    </row>
    <row r="162" spans="1:5" ht="18.75">
      <c r="A162" s="18" t="s">
        <v>93</v>
      </c>
      <c r="B162" s="18" t="s">
        <v>299</v>
      </c>
      <c r="C162" s="10" t="s">
        <v>94</v>
      </c>
      <c r="D162" s="25">
        <f>D163</f>
        <v>70</v>
      </c>
      <c r="E162" s="25">
        <f>E163</f>
        <v>70</v>
      </c>
    </row>
    <row r="163" spans="1:5" ht="18.75">
      <c r="A163" s="18"/>
      <c r="B163" s="18" t="s">
        <v>16</v>
      </c>
      <c r="C163" s="11" t="s">
        <v>17</v>
      </c>
      <c r="D163" s="25">
        <v>70</v>
      </c>
      <c r="E163" s="25">
        <v>70</v>
      </c>
    </row>
    <row r="164" spans="1:5" ht="18.75">
      <c r="A164" s="23" t="s">
        <v>300</v>
      </c>
      <c r="B164" s="23"/>
      <c r="C164" s="13" t="s">
        <v>554</v>
      </c>
      <c r="D164" s="26">
        <f>D165+D167</f>
        <v>600</v>
      </c>
      <c r="E164" s="26">
        <f>E165+E167</f>
        <v>600</v>
      </c>
    </row>
    <row r="165" spans="1:5" ht="18.75" hidden="1">
      <c r="A165" s="18" t="s">
        <v>344</v>
      </c>
      <c r="B165" s="18" t="s">
        <v>299</v>
      </c>
      <c r="C165" s="10" t="s">
        <v>907</v>
      </c>
      <c r="D165" s="25">
        <f>D166</f>
        <v>0</v>
      </c>
      <c r="E165" s="25">
        <f>E166</f>
        <v>0</v>
      </c>
    </row>
    <row r="166" spans="1:5" ht="37.5" hidden="1">
      <c r="A166" s="23"/>
      <c r="B166" s="18" t="s">
        <v>12</v>
      </c>
      <c r="C166" s="11" t="s">
        <v>13</v>
      </c>
      <c r="D166" s="25"/>
      <c r="E166" s="25"/>
    </row>
    <row r="167" spans="1:5" ht="18.75">
      <c r="A167" s="18" t="s">
        <v>301</v>
      </c>
      <c r="B167" s="18" t="s">
        <v>299</v>
      </c>
      <c r="C167" s="10" t="s">
        <v>561</v>
      </c>
      <c r="D167" s="25">
        <f>D168</f>
        <v>600</v>
      </c>
      <c r="E167" s="25">
        <f>E168</f>
        <v>600</v>
      </c>
    </row>
    <row r="168" spans="1:5" ht="37.5">
      <c r="A168" s="18"/>
      <c r="B168" s="18" t="s">
        <v>12</v>
      </c>
      <c r="C168" s="11" t="s">
        <v>13</v>
      </c>
      <c r="D168" s="25">
        <f>170+350+80</f>
        <v>600</v>
      </c>
      <c r="E168" s="25">
        <f>170+350+80</f>
        <v>600</v>
      </c>
    </row>
    <row r="169" spans="1:5" ht="37.5">
      <c r="A169" s="23" t="s">
        <v>563</v>
      </c>
      <c r="B169" s="23"/>
      <c r="C169" s="13" t="s">
        <v>908</v>
      </c>
      <c r="D169" s="26">
        <f>D170+D172+D174</f>
        <v>0</v>
      </c>
      <c r="E169" s="26">
        <f>E170+E172+E174</f>
        <v>300</v>
      </c>
    </row>
    <row r="170" spans="1:5" ht="18.75" hidden="1">
      <c r="A170" s="18" t="s">
        <v>1055</v>
      </c>
      <c r="B170" s="18"/>
      <c r="C170" s="282" t="s">
        <v>909</v>
      </c>
      <c r="D170" s="25">
        <f>D171</f>
        <v>0</v>
      </c>
      <c r="E170" s="25">
        <f>E171</f>
        <v>0</v>
      </c>
    </row>
    <row r="171" spans="1:5" ht="37.5" hidden="1">
      <c r="A171" s="18"/>
      <c r="B171" s="18" t="s">
        <v>12</v>
      </c>
      <c r="C171" s="11" t="s">
        <v>13</v>
      </c>
      <c r="D171" s="25"/>
      <c r="E171" s="25"/>
    </row>
    <row r="172" spans="1:5" ht="18.75" hidden="1">
      <c r="A172" s="18" t="s">
        <v>564</v>
      </c>
      <c r="B172" s="18"/>
      <c r="C172" s="11" t="s">
        <v>1026</v>
      </c>
      <c r="D172" s="25">
        <f>D173</f>
        <v>0</v>
      </c>
      <c r="E172" s="25">
        <f>E173</f>
        <v>0</v>
      </c>
    </row>
    <row r="173" spans="1:5" ht="37.5" hidden="1">
      <c r="A173" s="18"/>
      <c r="B173" s="18" t="s">
        <v>12</v>
      </c>
      <c r="C173" s="11" t="s">
        <v>13</v>
      </c>
      <c r="D173" s="25"/>
      <c r="E173" s="25"/>
    </row>
    <row r="174" spans="1:5" ht="18.75">
      <c r="A174" s="18" t="s">
        <v>1053</v>
      </c>
      <c r="B174" s="18"/>
      <c r="C174" s="11" t="s">
        <v>766</v>
      </c>
      <c r="D174" s="25">
        <f>D175</f>
        <v>0</v>
      </c>
      <c r="E174" s="25">
        <f>E175</f>
        <v>300</v>
      </c>
    </row>
    <row r="175" spans="1:5" ht="37.5">
      <c r="A175" s="18"/>
      <c r="B175" s="18" t="s">
        <v>12</v>
      </c>
      <c r="C175" s="11" t="s">
        <v>13</v>
      </c>
      <c r="D175" s="25"/>
      <c r="E175" s="25">
        <v>300</v>
      </c>
    </row>
    <row r="176" spans="1:5" ht="37.5">
      <c r="A176" s="23" t="s">
        <v>95</v>
      </c>
      <c r="B176" s="23" t="s">
        <v>299</v>
      </c>
      <c r="C176" s="13" t="s">
        <v>96</v>
      </c>
      <c r="D176" s="26">
        <f>D177+D180</f>
        <v>9253.5</v>
      </c>
      <c r="E176" s="26">
        <f>E177+E180</f>
        <v>9253.5</v>
      </c>
    </row>
    <row r="177" spans="1:5" ht="37.5">
      <c r="A177" s="23" t="s">
        <v>97</v>
      </c>
      <c r="B177" s="23"/>
      <c r="C177" s="13" t="s">
        <v>98</v>
      </c>
      <c r="D177" s="26">
        <f>D178</f>
        <v>648</v>
      </c>
      <c r="E177" s="26">
        <f>E178</f>
        <v>648</v>
      </c>
    </row>
    <row r="178" spans="1:5" ht="18.75" customHeight="1">
      <c r="A178" s="18" t="s">
        <v>99</v>
      </c>
      <c r="B178" s="18" t="s">
        <v>299</v>
      </c>
      <c r="C178" s="10" t="s">
        <v>100</v>
      </c>
      <c r="D178" s="25">
        <f>D179</f>
        <v>648</v>
      </c>
      <c r="E178" s="25">
        <f>E179</f>
        <v>648</v>
      </c>
    </row>
    <row r="179" spans="1:5" ht="18.75">
      <c r="A179" s="18"/>
      <c r="B179" s="18" t="s">
        <v>16</v>
      </c>
      <c r="C179" s="11" t="s">
        <v>17</v>
      </c>
      <c r="D179" s="25">
        <v>648</v>
      </c>
      <c r="E179" s="25">
        <v>648</v>
      </c>
    </row>
    <row r="180" spans="1:5" ht="18.75">
      <c r="A180" s="23" t="s">
        <v>101</v>
      </c>
      <c r="B180" s="23"/>
      <c r="C180" s="13" t="s">
        <v>555</v>
      </c>
      <c r="D180" s="26">
        <f>D181+D188+D184+D186</f>
        <v>8605.5</v>
      </c>
      <c r="E180" s="26">
        <f>E181+E188+E184+E186</f>
        <v>8605.5</v>
      </c>
    </row>
    <row r="181" spans="1:5" ht="18.75">
      <c r="A181" s="18" t="s">
        <v>102</v>
      </c>
      <c r="B181" s="18" t="s">
        <v>299</v>
      </c>
      <c r="C181" s="10" t="s">
        <v>878</v>
      </c>
      <c r="D181" s="25">
        <f>D182+D183</f>
        <v>5588</v>
      </c>
      <c r="E181" s="25">
        <f>E182+E183</f>
        <v>5588</v>
      </c>
    </row>
    <row r="182" spans="1:5" ht="18.75">
      <c r="A182" s="18"/>
      <c r="B182" s="18" t="s">
        <v>16</v>
      </c>
      <c r="C182" s="11" t="s">
        <v>17</v>
      </c>
      <c r="D182" s="25">
        <v>88</v>
      </c>
      <c r="E182" s="25">
        <v>88</v>
      </c>
    </row>
    <row r="183" spans="1:5" ht="37.5">
      <c r="A183" s="18"/>
      <c r="B183" s="18" t="s">
        <v>12</v>
      </c>
      <c r="C183" s="11" t="s">
        <v>13</v>
      </c>
      <c r="D183" s="25">
        <v>5500</v>
      </c>
      <c r="E183" s="25">
        <v>5500</v>
      </c>
    </row>
    <row r="184" spans="1:5" ht="18.75">
      <c r="A184" s="18" t="s">
        <v>1054</v>
      </c>
      <c r="B184" s="18"/>
      <c r="C184" s="11" t="s">
        <v>510</v>
      </c>
      <c r="D184" s="25">
        <f>D185</f>
        <v>500</v>
      </c>
      <c r="E184" s="25">
        <f>E185</f>
        <v>500</v>
      </c>
    </row>
    <row r="185" spans="1:5" ht="37.5">
      <c r="A185" s="18"/>
      <c r="B185" s="18" t="s">
        <v>12</v>
      </c>
      <c r="C185" s="11" t="s">
        <v>13</v>
      </c>
      <c r="D185" s="25">
        <f>300+200</f>
        <v>500</v>
      </c>
      <c r="E185" s="25">
        <f>300+200</f>
        <v>500</v>
      </c>
    </row>
    <row r="186" spans="1:5" ht="18.75">
      <c r="A186" s="18" t="s">
        <v>103</v>
      </c>
      <c r="B186" s="18" t="s">
        <v>299</v>
      </c>
      <c r="C186" s="10" t="s">
        <v>895</v>
      </c>
      <c r="D186" s="25">
        <f>D187</f>
        <v>217.5</v>
      </c>
      <c r="E186" s="25">
        <f>E187</f>
        <v>217.5</v>
      </c>
    </row>
    <row r="187" spans="1:5" ht="37.5">
      <c r="A187" s="18"/>
      <c r="B187" s="18" t="s">
        <v>12</v>
      </c>
      <c r="C187" s="11" t="s">
        <v>13</v>
      </c>
      <c r="D187" s="25">
        <v>217.5</v>
      </c>
      <c r="E187" s="25">
        <v>217.5</v>
      </c>
    </row>
    <row r="188" spans="1:5" ht="18.75">
      <c r="A188" s="18" t="s">
        <v>104</v>
      </c>
      <c r="B188" s="18" t="s">
        <v>299</v>
      </c>
      <c r="C188" s="10" t="s">
        <v>105</v>
      </c>
      <c r="D188" s="25">
        <f>D189</f>
        <v>2300</v>
      </c>
      <c r="E188" s="25">
        <f>E189</f>
        <v>2300</v>
      </c>
    </row>
    <row r="189" spans="1:5" ht="37.5">
      <c r="A189" s="18"/>
      <c r="B189" s="18" t="s">
        <v>12</v>
      </c>
      <c r="C189" s="11" t="s">
        <v>13</v>
      </c>
      <c r="D189" s="25">
        <v>2300</v>
      </c>
      <c r="E189" s="25">
        <v>2300</v>
      </c>
    </row>
    <row r="190" spans="1:5" ht="18.75">
      <c r="A190" s="23" t="s">
        <v>106</v>
      </c>
      <c r="B190" s="23" t="s">
        <v>299</v>
      </c>
      <c r="C190" s="13" t="s">
        <v>107</v>
      </c>
      <c r="D190" s="26">
        <f>D191+D199</f>
        <v>1007</v>
      </c>
      <c r="E190" s="26">
        <f>E191+E199</f>
        <v>960</v>
      </c>
    </row>
    <row r="191" spans="1:5" ht="18.75">
      <c r="A191" s="23" t="s">
        <v>108</v>
      </c>
      <c r="B191" s="23"/>
      <c r="C191" s="13" t="s">
        <v>109</v>
      </c>
      <c r="D191" s="26">
        <f>D197+D195+D192</f>
        <v>947</v>
      </c>
      <c r="E191" s="26">
        <f>E197+E195+E192</f>
        <v>900</v>
      </c>
    </row>
    <row r="192" spans="1:5" ht="18.75">
      <c r="A192" s="18" t="s">
        <v>110</v>
      </c>
      <c r="B192" s="18" t="s">
        <v>299</v>
      </c>
      <c r="C192" s="10" t="s">
        <v>111</v>
      </c>
      <c r="D192" s="25">
        <f>D193+D194</f>
        <v>810</v>
      </c>
      <c r="E192" s="25">
        <f>E193+E194</f>
        <v>810</v>
      </c>
    </row>
    <row r="193" spans="1:5" ht="18.75">
      <c r="A193" s="18"/>
      <c r="B193" s="18" t="s">
        <v>16</v>
      </c>
      <c r="C193" s="11" t="s">
        <v>17</v>
      </c>
      <c r="D193" s="25">
        <v>250</v>
      </c>
      <c r="E193" s="25">
        <v>250</v>
      </c>
    </row>
    <row r="194" spans="1:5" ht="37.5">
      <c r="A194" s="18"/>
      <c r="B194" s="18" t="s">
        <v>12</v>
      </c>
      <c r="C194" s="11" t="s">
        <v>13</v>
      </c>
      <c r="D194" s="25">
        <v>560</v>
      </c>
      <c r="E194" s="25">
        <v>560</v>
      </c>
    </row>
    <row r="195" spans="1:5" ht="18.75">
      <c r="A195" s="18" t="s">
        <v>112</v>
      </c>
      <c r="B195" s="18" t="s">
        <v>299</v>
      </c>
      <c r="C195" s="10" t="s">
        <v>113</v>
      </c>
      <c r="D195" s="25">
        <f>D196</f>
        <v>90</v>
      </c>
      <c r="E195" s="25">
        <f>E196</f>
        <v>90</v>
      </c>
    </row>
    <row r="196" spans="1:5" ht="18.75">
      <c r="A196" s="18"/>
      <c r="B196" s="18" t="s">
        <v>16</v>
      </c>
      <c r="C196" s="11" t="s">
        <v>17</v>
      </c>
      <c r="D196" s="25">
        <v>90</v>
      </c>
      <c r="E196" s="25">
        <v>90</v>
      </c>
    </row>
    <row r="197" spans="1:5" ht="18.75">
      <c r="A197" s="18" t="s">
        <v>336</v>
      </c>
      <c r="B197" s="18" t="s">
        <v>299</v>
      </c>
      <c r="C197" s="10" t="s">
        <v>337</v>
      </c>
      <c r="D197" s="25">
        <f>D198</f>
        <v>47</v>
      </c>
      <c r="E197" s="25">
        <f>E198</f>
        <v>0</v>
      </c>
    </row>
    <row r="198" spans="1:5" ht="18.75">
      <c r="A198" s="18"/>
      <c r="B198" s="18" t="s">
        <v>16</v>
      </c>
      <c r="C198" s="11" t="s">
        <v>17</v>
      </c>
      <c r="D198" s="25">
        <v>47</v>
      </c>
      <c r="E198" s="25"/>
    </row>
    <row r="199" spans="1:5" ht="37.5">
      <c r="A199" s="23" t="s">
        <v>114</v>
      </c>
      <c r="B199" s="18"/>
      <c r="C199" s="13" t="s">
        <v>115</v>
      </c>
      <c r="D199" s="26">
        <f>D200</f>
        <v>60</v>
      </c>
      <c r="E199" s="26">
        <f>E200</f>
        <v>60</v>
      </c>
    </row>
    <row r="200" spans="1:5" ht="18.75">
      <c r="A200" s="18" t="s">
        <v>116</v>
      </c>
      <c r="B200" s="18" t="s">
        <v>299</v>
      </c>
      <c r="C200" s="10" t="s">
        <v>117</v>
      </c>
      <c r="D200" s="25">
        <f>D201</f>
        <v>60</v>
      </c>
      <c r="E200" s="25">
        <f>E201</f>
        <v>60</v>
      </c>
    </row>
    <row r="201" spans="1:5" ht="18.75">
      <c r="A201" s="18"/>
      <c r="B201" s="18" t="s">
        <v>16</v>
      </c>
      <c r="C201" s="11" t="s">
        <v>17</v>
      </c>
      <c r="D201" s="25">
        <v>60</v>
      </c>
      <c r="E201" s="25">
        <v>60</v>
      </c>
    </row>
    <row r="202" spans="1:5" ht="56.25">
      <c r="A202" s="23" t="s">
        <v>118</v>
      </c>
      <c r="B202" s="23" t="s">
        <v>299</v>
      </c>
      <c r="C202" s="13" t="s">
        <v>990</v>
      </c>
      <c r="D202" s="26">
        <f>D203</f>
        <v>15784.300000000001</v>
      </c>
      <c r="E202" s="26">
        <f>E203</f>
        <v>15784.300000000001</v>
      </c>
    </row>
    <row r="203" spans="1:5" ht="37.5">
      <c r="A203" s="23" t="s">
        <v>119</v>
      </c>
      <c r="B203" s="23"/>
      <c r="C203" s="13" t="s">
        <v>29</v>
      </c>
      <c r="D203" s="26">
        <f>D204</f>
        <v>15784.300000000001</v>
      </c>
      <c r="E203" s="26">
        <f>E204</f>
        <v>15784.300000000001</v>
      </c>
    </row>
    <row r="204" spans="1:5" ht="18.75">
      <c r="A204" s="18" t="s">
        <v>120</v>
      </c>
      <c r="B204" s="18" t="s">
        <v>299</v>
      </c>
      <c r="C204" s="10" t="s">
        <v>121</v>
      </c>
      <c r="D204" s="25">
        <f>D205+D206+D207</f>
        <v>15784.300000000001</v>
      </c>
      <c r="E204" s="25">
        <f>E205+E206+E207</f>
        <v>15784.300000000001</v>
      </c>
    </row>
    <row r="205" spans="1:5" ht="56.25">
      <c r="A205" s="18"/>
      <c r="B205" s="18" t="s">
        <v>33</v>
      </c>
      <c r="C205" s="11" t="s">
        <v>34</v>
      </c>
      <c r="D205" s="25">
        <v>13863.6</v>
      </c>
      <c r="E205" s="25">
        <v>13863.6</v>
      </c>
    </row>
    <row r="206" spans="1:5" ht="18.75">
      <c r="A206" s="18"/>
      <c r="B206" s="18" t="s">
        <v>16</v>
      </c>
      <c r="C206" s="11" t="s">
        <v>17</v>
      </c>
      <c r="D206" s="25">
        <f>1758.9+40.2</f>
        <v>1799.1000000000001</v>
      </c>
      <c r="E206" s="25">
        <f>1758.9+40.2</f>
        <v>1799.1000000000001</v>
      </c>
    </row>
    <row r="207" spans="1:5" ht="18.75">
      <c r="A207" s="18"/>
      <c r="B207" s="18" t="s">
        <v>47</v>
      </c>
      <c r="C207" s="11" t="s">
        <v>48</v>
      </c>
      <c r="D207" s="25">
        <v>121.6</v>
      </c>
      <c r="E207" s="25">
        <v>121.6</v>
      </c>
    </row>
    <row r="208" spans="1:5" ht="37.5">
      <c r="A208" s="23" t="s">
        <v>122</v>
      </c>
      <c r="B208" s="23" t="s">
        <v>299</v>
      </c>
      <c r="C208" s="129" t="s">
        <v>123</v>
      </c>
      <c r="D208" s="26">
        <f>D209+D216+D233+D225</f>
        <v>22377.699999999997</v>
      </c>
      <c r="E208" s="26">
        <f>E209+E216+E233+E225</f>
        <v>22786.999999999996</v>
      </c>
    </row>
    <row r="209" spans="1:5" ht="37.5">
      <c r="A209" s="23" t="s">
        <v>124</v>
      </c>
      <c r="B209" s="23" t="s">
        <v>299</v>
      </c>
      <c r="C209" s="13" t="s">
        <v>125</v>
      </c>
      <c r="D209" s="26">
        <f>D210</f>
        <v>1920</v>
      </c>
      <c r="E209" s="26">
        <f>E210</f>
        <v>1920</v>
      </c>
    </row>
    <row r="210" spans="1:5" ht="25.5" customHeight="1">
      <c r="A210" s="23" t="s">
        <v>126</v>
      </c>
      <c r="B210" s="23"/>
      <c r="C210" s="13" t="s">
        <v>127</v>
      </c>
      <c r="D210" s="26">
        <f>D211+D213</f>
        <v>1920</v>
      </c>
      <c r="E210" s="26">
        <f>E211+E213</f>
        <v>1920</v>
      </c>
    </row>
    <row r="211" spans="1:5" ht="18.75">
      <c r="A211" s="18" t="s">
        <v>128</v>
      </c>
      <c r="B211" s="18" t="s">
        <v>299</v>
      </c>
      <c r="C211" s="60" t="s">
        <v>129</v>
      </c>
      <c r="D211" s="25">
        <f>D212</f>
        <v>1350</v>
      </c>
      <c r="E211" s="25">
        <f>E212</f>
        <v>1350</v>
      </c>
    </row>
    <row r="212" spans="1:5" ht="37.5">
      <c r="A212" s="18"/>
      <c r="B212" s="18" t="s">
        <v>12</v>
      </c>
      <c r="C212" s="11" t="s">
        <v>13</v>
      </c>
      <c r="D212" s="25">
        <v>1350</v>
      </c>
      <c r="E212" s="25">
        <v>1350</v>
      </c>
    </row>
    <row r="213" spans="1:5" ht="37.5">
      <c r="A213" s="23" t="s">
        <v>1003</v>
      </c>
      <c r="B213" s="18"/>
      <c r="C213" s="12" t="s">
        <v>1002</v>
      </c>
      <c r="D213" s="26">
        <f>D214</f>
        <v>570</v>
      </c>
      <c r="E213" s="26">
        <f>E214</f>
        <v>570</v>
      </c>
    </row>
    <row r="214" spans="1:5" ht="18.75">
      <c r="A214" s="18" t="s">
        <v>1052</v>
      </c>
      <c r="B214" s="18"/>
      <c r="C214" s="11" t="s">
        <v>1001</v>
      </c>
      <c r="D214" s="25">
        <f>D215</f>
        <v>570</v>
      </c>
      <c r="E214" s="25">
        <f>E215</f>
        <v>570</v>
      </c>
    </row>
    <row r="215" spans="1:5" ht="18.75">
      <c r="A215" s="18"/>
      <c r="B215" s="18" t="s">
        <v>47</v>
      </c>
      <c r="C215" s="11" t="s">
        <v>48</v>
      </c>
      <c r="D215" s="25">
        <v>570</v>
      </c>
      <c r="E215" s="25">
        <v>570</v>
      </c>
    </row>
    <row r="216" spans="1:5" ht="37.5">
      <c r="A216" s="23" t="s">
        <v>130</v>
      </c>
      <c r="B216" s="23" t="s">
        <v>299</v>
      </c>
      <c r="C216" s="13" t="s">
        <v>131</v>
      </c>
      <c r="D216" s="26">
        <f>D217+D220</f>
        <v>1370</v>
      </c>
      <c r="E216" s="26">
        <f>E217+E220</f>
        <v>1780</v>
      </c>
    </row>
    <row r="217" spans="1:5" ht="37.5">
      <c r="A217" s="23" t="s">
        <v>132</v>
      </c>
      <c r="B217" s="23"/>
      <c r="C217" s="13" t="s">
        <v>133</v>
      </c>
      <c r="D217" s="26">
        <f>D218</f>
        <v>750</v>
      </c>
      <c r="E217" s="26">
        <f>E218</f>
        <v>990</v>
      </c>
    </row>
    <row r="218" spans="1:5" ht="18.75">
      <c r="A218" s="18" t="s">
        <v>134</v>
      </c>
      <c r="B218" s="18" t="s">
        <v>299</v>
      </c>
      <c r="C218" s="10" t="s">
        <v>135</v>
      </c>
      <c r="D218" s="25">
        <f>D219</f>
        <v>750</v>
      </c>
      <c r="E218" s="25">
        <f>E219</f>
        <v>990</v>
      </c>
    </row>
    <row r="219" spans="1:5" ht="18.75">
      <c r="A219" s="18"/>
      <c r="B219" s="18" t="s">
        <v>16</v>
      </c>
      <c r="C219" s="11" t="s">
        <v>17</v>
      </c>
      <c r="D219" s="25">
        <v>750</v>
      </c>
      <c r="E219" s="25">
        <v>990</v>
      </c>
    </row>
    <row r="220" spans="1:5" ht="37.5">
      <c r="A220" s="23" t="s">
        <v>136</v>
      </c>
      <c r="B220" s="23"/>
      <c r="C220" s="13" t="s">
        <v>137</v>
      </c>
      <c r="D220" s="26">
        <f>D221+D223</f>
        <v>620</v>
      </c>
      <c r="E220" s="26">
        <f>E221+E223</f>
        <v>790</v>
      </c>
    </row>
    <row r="221" spans="1:5" ht="18.75">
      <c r="A221" s="18" t="s">
        <v>138</v>
      </c>
      <c r="B221" s="18" t="s">
        <v>299</v>
      </c>
      <c r="C221" s="10" t="s">
        <v>455</v>
      </c>
      <c r="D221" s="25">
        <f>D222</f>
        <v>620</v>
      </c>
      <c r="E221" s="25">
        <f>E222</f>
        <v>790</v>
      </c>
    </row>
    <row r="222" spans="1:5" ht="18.75">
      <c r="A222" s="18"/>
      <c r="B222" s="18" t="s">
        <v>16</v>
      </c>
      <c r="C222" s="11" t="s">
        <v>17</v>
      </c>
      <c r="D222" s="25">
        <f>420+200</f>
        <v>620</v>
      </c>
      <c r="E222" s="25">
        <f>420+370</f>
        <v>790</v>
      </c>
    </row>
    <row r="223" spans="1:5" ht="56.25" hidden="1">
      <c r="A223" s="18" t="s">
        <v>342</v>
      </c>
      <c r="B223" s="18"/>
      <c r="C223" s="11" t="s">
        <v>1022</v>
      </c>
      <c r="D223" s="25">
        <f>D224</f>
        <v>0</v>
      </c>
      <c r="E223" s="25">
        <f>E224</f>
        <v>0</v>
      </c>
    </row>
    <row r="224" spans="1:5" ht="18.75" hidden="1">
      <c r="A224" s="18"/>
      <c r="B224" s="18" t="s">
        <v>16</v>
      </c>
      <c r="C224" s="11" t="s">
        <v>17</v>
      </c>
      <c r="D224" s="25"/>
      <c r="E224" s="25"/>
    </row>
    <row r="225" spans="1:5" ht="18.75">
      <c r="A225" s="23" t="s">
        <v>915</v>
      </c>
      <c r="B225" s="23" t="s">
        <v>299</v>
      </c>
      <c r="C225" s="129" t="s">
        <v>774</v>
      </c>
      <c r="D225" s="26">
        <f>D226</f>
        <v>1301</v>
      </c>
      <c r="E225" s="26">
        <f>E226</f>
        <v>1300.3</v>
      </c>
    </row>
    <row r="226" spans="1:5" ht="37.5">
      <c r="A226" s="23" t="s">
        <v>916</v>
      </c>
      <c r="B226" s="23"/>
      <c r="C226" s="13" t="s">
        <v>893</v>
      </c>
      <c r="D226" s="26">
        <f>D227+D229+D231</f>
        <v>1301</v>
      </c>
      <c r="E226" s="26">
        <f>E227+E229+E231</f>
        <v>1300.3</v>
      </c>
    </row>
    <row r="227" spans="1:5" ht="18.75">
      <c r="A227" s="18" t="s">
        <v>1051</v>
      </c>
      <c r="B227" s="18" t="s">
        <v>299</v>
      </c>
      <c r="C227" s="10" t="s">
        <v>894</v>
      </c>
      <c r="D227" s="25">
        <f>D228</f>
        <v>1300</v>
      </c>
      <c r="E227" s="25">
        <f>E228</f>
        <v>1300</v>
      </c>
    </row>
    <row r="228" spans="1:5" ht="18.75">
      <c r="A228" s="18"/>
      <c r="B228" s="18" t="s">
        <v>47</v>
      </c>
      <c r="C228" s="11" t="s">
        <v>48</v>
      </c>
      <c r="D228" s="25">
        <v>1300</v>
      </c>
      <c r="E228" s="25">
        <v>1300</v>
      </c>
    </row>
    <row r="229" spans="1:5" ht="56.25">
      <c r="A229" s="258" t="s">
        <v>917</v>
      </c>
      <c r="B229" s="258" t="s">
        <v>299</v>
      </c>
      <c r="C229" s="168" t="s">
        <v>994</v>
      </c>
      <c r="D229" s="259">
        <f>D230</f>
        <v>0.3</v>
      </c>
      <c r="E229" s="259">
        <f>E230</f>
        <v>0.1</v>
      </c>
    </row>
    <row r="230" spans="1:5" ht="18.75">
      <c r="A230" s="258"/>
      <c r="B230" s="258" t="s">
        <v>47</v>
      </c>
      <c r="C230" s="253" t="s">
        <v>48</v>
      </c>
      <c r="D230" s="259">
        <v>0.3</v>
      </c>
      <c r="E230" s="259">
        <v>0.1</v>
      </c>
    </row>
    <row r="231" spans="1:5" ht="56.25">
      <c r="A231" s="258" t="s">
        <v>996</v>
      </c>
      <c r="B231" s="258" t="s">
        <v>299</v>
      </c>
      <c r="C231" s="168" t="s">
        <v>995</v>
      </c>
      <c r="D231" s="259">
        <f>D232</f>
        <v>0.7</v>
      </c>
      <c r="E231" s="259">
        <f>E232</f>
        <v>0.2</v>
      </c>
    </row>
    <row r="232" spans="1:5" ht="18.75">
      <c r="A232" s="258"/>
      <c r="B232" s="258" t="s">
        <v>47</v>
      </c>
      <c r="C232" s="253" t="s">
        <v>48</v>
      </c>
      <c r="D232" s="259">
        <v>0.7</v>
      </c>
      <c r="E232" s="259">
        <v>0.2</v>
      </c>
    </row>
    <row r="233" spans="1:5" ht="37.5">
      <c r="A233" s="75" t="s">
        <v>139</v>
      </c>
      <c r="B233" s="75"/>
      <c r="C233" s="129" t="s">
        <v>140</v>
      </c>
      <c r="D233" s="26">
        <f>D241+D234</f>
        <v>17786.699999999997</v>
      </c>
      <c r="E233" s="26">
        <f>E241+E234</f>
        <v>17786.699999999997</v>
      </c>
    </row>
    <row r="234" spans="1:5" ht="37.5">
      <c r="A234" s="23" t="s">
        <v>454</v>
      </c>
      <c r="B234" s="23"/>
      <c r="C234" s="13" t="s">
        <v>29</v>
      </c>
      <c r="D234" s="26">
        <f>D235+D239</f>
        <v>17786.699999999997</v>
      </c>
      <c r="E234" s="26">
        <f>E235+E239</f>
        <v>17786.699999999997</v>
      </c>
    </row>
    <row r="235" spans="1:5" ht="18.75">
      <c r="A235" s="18" t="s">
        <v>142</v>
      </c>
      <c r="B235" s="18" t="s">
        <v>299</v>
      </c>
      <c r="C235" s="10" t="s">
        <v>32</v>
      </c>
      <c r="D235" s="25">
        <f>SUM(D236:D238)</f>
        <v>15106.699999999999</v>
      </c>
      <c r="E235" s="25">
        <f>SUM(E236:E238)</f>
        <v>15106.699999999999</v>
      </c>
    </row>
    <row r="236" spans="1:5" ht="56.25">
      <c r="A236" s="18"/>
      <c r="B236" s="18" t="s">
        <v>33</v>
      </c>
      <c r="C236" s="11" t="s">
        <v>34</v>
      </c>
      <c r="D236" s="25">
        <v>14118.4</v>
      </c>
      <c r="E236" s="25">
        <v>14118.4</v>
      </c>
    </row>
    <row r="237" spans="1:5" ht="18.75">
      <c r="A237" s="18"/>
      <c r="B237" s="18" t="s">
        <v>16</v>
      </c>
      <c r="C237" s="11" t="s">
        <v>17</v>
      </c>
      <c r="D237" s="25">
        <v>986</v>
      </c>
      <c r="E237" s="25">
        <v>986</v>
      </c>
    </row>
    <row r="238" spans="1:5" ht="18.75">
      <c r="A238" s="18"/>
      <c r="B238" s="18" t="s">
        <v>47</v>
      </c>
      <c r="C238" s="11" t="s">
        <v>48</v>
      </c>
      <c r="D238" s="25">
        <v>2.3</v>
      </c>
      <c r="E238" s="25">
        <v>2.3</v>
      </c>
    </row>
    <row r="239" spans="1:5" ht="18.75">
      <c r="A239" s="18" t="s">
        <v>143</v>
      </c>
      <c r="B239" s="18" t="s">
        <v>299</v>
      </c>
      <c r="C239" s="10" t="s">
        <v>512</v>
      </c>
      <c r="D239" s="25">
        <f>D240</f>
        <v>2680</v>
      </c>
      <c r="E239" s="25">
        <f>E240</f>
        <v>2680</v>
      </c>
    </row>
    <row r="240" spans="1:5" ht="18.75">
      <c r="A240" s="18"/>
      <c r="B240" s="18" t="s">
        <v>16</v>
      </c>
      <c r="C240" s="11" t="s">
        <v>17</v>
      </c>
      <c r="D240" s="25">
        <v>2680</v>
      </c>
      <c r="E240" s="25">
        <v>2680</v>
      </c>
    </row>
    <row r="241" spans="1:5" ht="37.5" hidden="1">
      <c r="A241" s="75" t="s">
        <v>782</v>
      </c>
      <c r="B241" s="75"/>
      <c r="C241" s="129" t="s">
        <v>780</v>
      </c>
      <c r="D241" s="26">
        <f>D242</f>
        <v>0</v>
      </c>
      <c r="E241" s="26">
        <f>E242</f>
        <v>0</v>
      </c>
    </row>
    <row r="242" spans="1:5" ht="18.75" hidden="1">
      <c r="A242" s="76" t="s">
        <v>783</v>
      </c>
      <c r="B242" s="76"/>
      <c r="C242" s="276" t="s">
        <v>781</v>
      </c>
      <c r="D242" s="25">
        <f>D243</f>
        <v>0</v>
      </c>
      <c r="E242" s="25">
        <f>E243</f>
        <v>0</v>
      </c>
    </row>
    <row r="243" spans="1:5" ht="18.75" hidden="1">
      <c r="A243" s="18"/>
      <c r="B243" s="18" t="s">
        <v>16</v>
      </c>
      <c r="C243" s="11" t="s">
        <v>17</v>
      </c>
      <c r="D243" s="25"/>
      <c r="E243" s="25"/>
    </row>
    <row r="244" spans="1:5" ht="37.5">
      <c r="A244" s="23" t="s">
        <v>144</v>
      </c>
      <c r="B244" s="23" t="s">
        <v>299</v>
      </c>
      <c r="C244" s="13" t="s">
        <v>145</v>
      </c>
      <c r="D244" s="26">
        <f>D245+D268+D294+D309+D320+D326</f>
        <v>338568.5</v>
      </c>
      <c r="E244" s="26">
        <f>E245+E268+E294+E309+E320+E326</f>
        <v>360582.7</v>
      </c>
    </row>
    <row r="245" spans="1:5" ht="18.75">
      <c r="A245" s="23" t="s">
        <v>146</v>
      </c>
      <c r="B245" s="23" t="s">
        <v>299</v>
      </c>
      <c r="C245" s="13" t="s">
        <v>147</v>
      </c>
      <c r="D245" s="26">
        <f>D246+D253+D261</f>
        <v>25590</v>
      </c>
      <c r="E245" s="26">
        <f>E246+E253+E261</f>
        <v>25590</v>
      </c>
    </row>
    <row r="246" spans="1:5" ht="37.5">
      <c r="A246" s="23" t="s">
        <v>148</v>
      </c>
      <c r="B246" s="23"/>
      <c r="C246" s="13" t="s">
        <v>149</v>
      </c>
      <c r="D246" s="26">
        <f>D247+D250</f>
        <v>15375</v>
      </c>
      <c r="E246" s="26">
        <f>E247+E250</f>
        <v>15375</v>
      </c>
    </row>
    <row r="247" spans="1:5" ht="18.75">
      <c r="A247" s="18" t="s">
        <v>150</v>
      </c>
      <c r="B247" s="18" t="s">
        <v>299</v>
      </c>
      <c r="C247" s="10" t="s">
        <v>1047</v>
      </c>
      <c r="D247" s="25">
        <f>D248+D249</f>
        <v>11385</v>
      </c>
      <c r="E247" s="25">
        <f>E248+E249</f>
        <v>11385</v>
      </c>
    </row>
    <row r="248" spans="1:5" ht="37.5">
      <c r="A248" s="18"/>
      <c r="B248" s="18" t="s">
        <v>12</v>
      </c>
      <c r="C248" s="11" t="s">
        <v>13</v>
      </c>
      <c r="D248" s="25">
        <v>10785</v>
      </c>
      <c r="E248" s="25">
        <v>10785</v>
      </c>
    </row>
    <row r="249" spans="1:5" ht="18.75">
      <c r="A249" s="18"/>
      <c r="B249" s="18" t="s">
        <v>47</v>
      </c>
      <c r="C249" s="11" t="s">
        <v>48</v>
      </c>
      <c r="D249" s="25">
        <v>600</v>
      </c>
      <c r="E249" s="25">
        <v>600</v>
      </c>
    </row>
    <row r="250" spans="1:5" ht="18.75">
      <c r="A250" s="18" t="s">
        <v>151</v>
      </c>
      <c r="B250" s="18" t="s">
        <v>299</v>
      </c>
      <c r="C250" s="10" t="s">
        <v>1004</v>
      </c>
      <c r="D250" s="25">
        <f>D252+D251</f>
        <v>3990</v>
      </c>
      <c r="E250" s="25">
        <f>E252+E251</f>
        <v>3990</v>
      </c>
    </row>
    <row r="251" spans="1:5" ht="18.75" hidden="1">
      <c r="A251" s="18"/>
      <c r="B251" s="18" t="s">
        <v>16</v>
      </c>
      <c r="C251" s="11" t="s">
        <v>17</v>
      </c>
      <c r="D251" s="25"/>
      <c r="E251" s="25"/>
    </row>
    <row r="252" spans="1:5" ht="37.5">
      <c r="A252" s="18"/>
      <c r="B252" s="18" t="s">
        <v>12</v>
      </c>
      <c r="C252" s="11" t="s">
        <v>13</v>
      </c>
      <c r="D252" s="25">
        <v>3990</v>
      </c>
      <c r="E252" s="25">
        <v>3990</v>
      </c>
    </row>
    <row r="253" spans="1:5" ht="37.5">
      <c r="A253" s="23" t="s">
        <v>152</v>
      </c>
      <c r="B253" s="23"/>
      <c r="C253" s="13" t="s">
        <v>903</v>
      </c>
      <c r="D253" s="26">
        <f>D254+D257+D259</f>
        <v>2661.5</v>
      </c>
      <c r="E253" s="26">
        <f>E254+E257+E259</f>
        <v>2661.5</v>
      </c>
    </row>
    <row r="254" spans="1:5" ht="18.75">
      <c r="A254" s="18" t="s">
        <v>153</v>
      </c>
      <c r="B254" s="18" t="s">
        <v>299</v>
      </c>
      <c r="C254" s="10" t="s">
        <v>154</v>
      </c>
      <c r="D254" s="25">
        <f>D255+D256</f>
        <v>1000</v>
      </c>
      <c r="E254" s="25">
        <f>E255+E256</f>
        <v>1000</v>
      </c>
    </row>
    <row r="255" spans="1:5" ht="18.75" hidden="1">
      <c r="A255" s="18"/>
      <c r="B255" s="18" t="s">
        <v>16</v>
      </c>
      <c r="C255" s="11" t="s">
        <v>17</v>
      </c>
      <c r="D255" s="25"/>
      <c r="E255" s="25"/>
    </row>
    <row r="256" spans="1:5" ht="37.5">
      <c r="A256" s="18"/>
      <c r="B256" s="18" t="s">
        <v>12</v>
      </c>
      <c r="C256" s="11" t="s">
        <v>13</v>
      </c>
      <c r="D256" s="25">
        <v>1000</v>
      </c>
      <c r="E256" s="25">
        <v>1000</v>
      </c>
    </row>
    <row r="257" spans="1:5" ht="18.75">
      <c r="A257" s="18" t="s">
        <v>155</v>
      </c>
      <c r="B257" s="18" t="s">
        <v>299</v>
      </c>
      <c r="C257" s="10" t="s">
        <v>1005</v>
      </c>
      <c r="D257" s="25">
        <f>D258</f>
        <v>1461.5</v>
      </c>
      <c r="E257" s="25">
        <f>E258</f>
        <v>1461.5</v>
      </c>
    </row>
    <row r="258" spans="1:5" ht="37.5">
      <c r="A258" s="18"/>
      <c r="B258" s="18" t="s">
        <v>12</v>
      </c>
      <c r="C258" s="11" t="s">
        <v>13</v>
      </c>
      <c r="D258" s="25">
        <v>1461.5</v>
      </c>
      <c r="E258" s="25">
        <v>1461.5</v>
      </c>
    </row>
    <row r="259" spans="1:5" ht="37.5">
      <c r="A259" s="18" t="s">
        <v>323</v>
      </c>
      <c r="B259" s="18"/>
      <c r="C259" s="11" t="s">
        <v>1006</v>
      </c>
      <c r="D259" s="25">
        <f>D260</f>
        <v>200</v>
      </c>
      <c r="E259" s="25">
        <f>E260</f>
        <v>200</v>
      </c>
    </row>
    <row r="260" spans="1:5" ht="37.5">
      <c r="A260" s="18"/>
      <c r="B260" s="18" t="s">
        <v>12</v>
      </c>
      <c r="C260" s="11" t="s">
        <v>13</v>
      </c>
      <c r="D260" s="25">
        <v>200</v>
      </c>
      <c r="E260" s="25">
        <v>200</v>
      </c>
    </row>
    <row r="261" spans="1:5" ht="56.25">
      <c r="A261" s="23" t="s">
        <v>640</v>
      </c>
      <c r="B261" s="23"/>
      <c r="C261" s="12" t="s">
        <v>641</v>
      </c>
      <c r="D261" s="26">
        <f>D264+D262+D266</f>
        <v>7553.5</v>
      </c>
      <c r="E261" s="26">
        <f>E264+E262+E266</f>
        <v>7553.5</v>
      </c>
    </row>
    <row r="262" spans="1:5" ht="37.5" hidden="1">
      <c r="A262" s="18" t="s">
        <v>789</v>
      </c>
      <c r="B262" s="18" t="s">
        <v>299</v>
      </c>
      <c r="C262" s="10" t="s">
        <v>790</v>
      </c>
      <c r="D262" s="25">
        <f>D263</f>
        <v>0</v>
      </c>
      <c r="E262" s="25">
        <f>E263</f>
        <v>0</v>
      </c>
    </row>
    <row r="263" spans="1:5" ht="18.75" hidden="1">
      <c r="A263" s="18"/>
      <c r="B263" s="18" t="s">
        <v>16</v>
      </c>
      <c r="C263" s="11" t="s">
        <v>17</v>
      </c>
      <c r="D263" s="25"/>
      <c r="E263" s="25"/>
    </row>
    <row r="264" spans="1:5" ht="56.25">
      <c r="A264" s="18" t="s">
        <v>738</v>
      </c>
      <c r="B264" s="18"/>
      <c r="C264" s="11" t="s">
        <v>642</v>
      </c>
      <c r="D264" s="25">
        <f>D265</f>
        <v>5508</v>
      </c>
      <c r="E264" s="25">
        <f>E265</f>
        <v>5508</v>
      </c>
    </row>
    <row r="265" spans="1:5" ht="18.75">
      <c r="A265" s="18"/>
      <c r="B265" s="18" t="s">
        <v>47</v>
      </c>
      <c r="C265" s="11" t="s">
        <v>48</v>
      </c>
      <c r="D265" s="25">
        <v>5508</v>
      </c>
      <c r="E265" s="25">
        <v>5508</v>
      </c>
    </row>
    <row r="266" spans="1:5" ht="37.5">
      <c r="A266" s="18" t="s">
        <v>800</v>
      </c>
      <c r="B266" s="18"/>
      <c r="C266" s="11" t="s">
        <v>1057</v>
      </c>
      <c r="D266" s="25">
        <f>D267</f>
        <v>2045.5</v>
      </c>
      <c r="E266" s="25">
        <f>E267</f>
        <v>2045.5</v>
      </c>
    </row>
    <row r="267" spans="1:5" ht="37.5">
      <c r="A267" s="18"/>
      <c r="B267" s="18" t="s">
        <v>12</v>
      </c>
      <c r="C267" s="11" t="s">
        <v>13</v>
      </c>
      <c r="D267" s="25">
        <v>2045.5</v>
      </c>
      <c r="E267" s="25">
        <v>2045.5</v>
      </c>
    </row>
    <row r="268" spans="1:5" ht="37.5">
      <c r="A268" s="23" t="s">
        <v>156</v>
      </c>
      <c r="B268" s="23" t="s">
        <v>299</v>
      </c>
      <c r="C268" s="13" t="s">
        <v>157</v>
      </c>
      <c r="D268" s="26">
        <f>D269+D277</f>
        <v>19017.5</v>
      </c>
      <c r="E268" s="26">
        <f>E269+E277</f>
        <v>14415.5</v>
      </c>
    </row>
    <row r="269" spans="1:5" ht="37.5">
      <c r="A269" s="23" t="s">
        <v>158</v>
      </c>
      <c r="B269" s="23"/>
      <c r="C269" s="13" t="s">
        <v>159</v>
      </c>
      <c r="D269" s="26">
        <f>D270+D274+D272</f>
        <v>14535.5</v>
      </c>
      <c r="E269" s="26">
        <f>E270+E274+E272</f>
        <v>14415.5</v>
      </c>
    </row>
    <row r="270" spans="1:5" ht="37.5">
      <c r="A270" s="18" t="s">
        <v>160</v>
      </c>
      <c r="B270" s="18" t="s">
        <v>299</v>
      </c>
      <c r="C270" s="10" t="s">
        <v>161</v>
      </c>
      <c r="D270" s="25">
        <f>D271</f>
        <v>2000</v>
      </c>
      <c r="E270" s="25">
        <f>E271</f>
        <v>1880</v>
      </c>
    </row>
    <row r="271" spans="1:5" ht="18.75">
      <c r="A271" s="18"/>
      <c r="B271" s="18" t="s">
        <v>47</v>
      </c>
      <c r="C271" s="11" t="s">
        <v>48</v>
      </c>
      <c r="D271" s="25">
        <v>2000</v>
      </c>
      <c r="E271" s="25">
        <v>1880</v>
      </c>
    </row>
    <row r="272" spans="1:5" ht="37.5">
      <c r="A272" s="18" t="s">
        <v>1045</v>
      </c>
      <c r="B272" s="23"/>
      <c r="C272" s="10" t="s">
        <v>1030</v>
      </c>
      <c r="D272" s="25">
        <f>D273</f>
        <v>9453.6</v>
      </c>
      <c r="E272" s="25">
        <f>E273</f>
        <v>9453.6</v>
      </c>
    </row>
    <row r="273" spans="1:5" ht="18.75">
      <c r="A273" s="23"/>
      <c r="B273" s="18" t="s">
        <v>47</v>
      </c>
      <c r="C273" s="11" t="s">
        <v>48</v>
      </c>
      <c r="D273" s="25">
        <v>9453.6</v>
      </c>
      <c r="E273" s="25">
        <v>9453.6</v>
      </c>
    </row>
    <row r="274" spans="1:5" ht="18.75">
      <c r="A274" s="18" t="s">
        <v>1046</v>
      </c>
      <c r="B274" s="18"/>
      <c r="C274" s="10" t="s">
        <v>902</v>
      </c>
      <c r="D274" s="25">
        <f>D276+D275</f>
        <v>3081.9</v>
      </c>
      <c r="E274" s="25">
        <f>E276+E275</f>
        <v>3081.9</v>
      </c>
    </row>
    <row r="275" spans="1:5" ht="37.5">
      <c r="A275" s="18"/>
      <c r="B275" s="18" t="s">
        <v>12</v>
      </c>
      <c r="C275" s="11" t="s">
        <v>13</v>
      </c>
      <c r="D275" s="25">
        <v>3081.9</v>
      </c>
      <c r="E275" s="25">
        <v>3081.9</v>
      </c>
    </row>
    <row r="276" spans="1:5" ht="18.75" hidden="1">
      <c r="A276" s="23"/>
      <c r="B276" s="18" t="s">
        <v>47</v>
      </c>
      <c r="C276" s="11" t="s">
        <v>48</v>
      </c>
      <c r="D276" s="25">
        <f>12535.5-9453.6-3081.9</f>
        <v>0</v>
      </c>
      <c r="E276" s="25">
        <f>12535.5-9453.6-3081.9</f>
        <v>0</v>
      </c>
    </row>
    <row r="277" spans="1:5" ht="18.75">
      <c r="A277" s="23" t="s">
        <v>162</v>
      </c>
      <c r="B277" s="23"/>
      <c r="C277" s="13" t="s">
        <v>1039</v>
      </c>
      <c r="D277" s="26">
        <f>D278+D290</f>
        <v>4482</v>
      </c>
      <c r="E277" s="26">
        <f>E278+E290</f>
        <v>0</v>
      </c>
    </row>
    <row r="278" spans="1:5" ht="18.75">
      <c r="A278" s="18" t="s">
        <v>1048</v>
      </c>
      <c r="B278" s="18"/>
      <c r="C278" s="10" t="s">
        <v>1049</v>
      </c>
      <c r="D278" s="25">
        <f>D279+D286</f>
        <v>2803.5</v>
      </c>
      <c r="E278" s="25">
        <f>E279+E286</f>
        <v>0</v>
      </c>
    </row>
    <row r="279" spans="1:5" ht="18.75" hidden="1">
      <c r="A279" s="18"/>
      <c r="B279" s="18" t="s">
        <v>16</v>
      </c>
      <c r="C279" s="11" t="s">
        <v>17</v>
      </c>
      <c r="D279" s="25"/>
      <c r="E279" s="25"/>
    </row>
    <row r="280" spans="1:5" ht="18.75" hidden="1">
      <c r="A280" s="18"/>
      <c r="B280" s="18"/>
      <c r="C280" s="10" t="s">
        <v>792</v>
      </c>
      <c r="D280" s="25"/>
      <c r="E280" s="25"/>
    </row>
    <row r="281" spans="1:5" ht="37.5" hidden="1">
      <c r="A281" s="18"/>
      <c r="B281" s="18"/>
      <c r="C281" s="11" t="s">
        <v>1032</v>
      </c>
      <c r="D281" s="25"/>
      <c r="E281" s="25"/>
    </row>
    <row r="282" spans="1:5" ht="37.5" hidden="1">
      <c r="A282" s="18"/>
      <c r="B282" s="18"/>
      <c r="C282" s="11" t="s">
        <v>1033</v>
      </c>
      <c r="D282" s="25"/>
      <c r="E282" s="25"/>
    </row>
    <row r="283" spans="1:5" ht="18.75" hidden="1">
      <c r="A283" s="18"/>
      <c r="B283" s="18"/>
      <c r="C283" s="10" t="s">
        <v>1035</v>
      </c>
      <c r="D283" s="25"/>
      <c r="E283" s="25"/>
    </row>
    <row r="284" spans="1:5" ht="18.75" hidden="1">
      <c r="A284" s="18"/>
      <c r="B284" s="18"/>
      <c r="C284" s="10" t="s">
        <v>1036</v>
      </c>
      <c r="D284" s="25"/>
      <c r="E284" s="25"/>
    </row>
    <row r="285" spans="1:5" ht="18.75" hidden="1">
      <c r="A285" s="18"/>
      <c r="B285" s="18"/>
      <c r="C285" s="10" t="s">
        <v>1037</v>
      </c>
      <c r="D285" s="25"/>
      <c r="E285" s="25"/>
    </row>
    <row r="286" spans="1:5" ht="18.75">
      <c r="A286" s="18"/>
      <c r="B286" s="18" t="s">
        <v>163</v>
      </c>
      <c r="C286" s="11" t="s">
        <v>178</v>
      </c>
      <c r="D286" s="25">
        <f>D288+D289</f>
        <v>2803.5</v>
      </c>
      <c r="E286" s="25">
        <f>E288+E289</f>
        <v>0</v>
      </c>
    </row>
    <row r="287" spans="1:5" ht="18.75">
      <c r="A287" s="18"/>
      <c r="B287" s="18"/>
      <c r="C287" s="11" t="s">
        <v>792</v>
      </c>
      <c r="D287" s="25"/>
      <c r="E287" s="25"/>
    </row>
    <row r="288" spans="1:5" ht="18.75">
      <c r="A288" s="18"/>
      <c r="B288" s="18"/>
      <c r="C288" s="11" t="s">
        <v>786</v>
      </c>
      <c r="D288" s="25">
        <v>2803.5</v>
      </c>
      <c r="E288" s="25"/>
    </row>
    <row r="289" spans="1:5" ht="37.5" hidden="1">
      <c r="A289" s="18"/>
      <c r="B289" s="18"/>
      <c r="C289" s="10" t="s">
        <v>1034</v>
      </c>
      <c r="D289" s="25"/>
      <c r="E289" s="25"/>
    </row>
    <row r="290" spans="1:5" ht="56.25">
      <c r="A290" s="18" t="s">
        <v>1031</v>
      </c>
      <c r="B290" s="18"/>
      <c r="C290" s="11" t="s">
        <v>988</v>
      </c>
      <c r="D290" s="25">
        <f>D291</f>
        <v>1678.5</v>
      </c>
      <c r="E290" s="25">
        <f>E291</f>
        <v>0</v>
      </c>
    </row>
    <row r="291" spans="1:5" ht="18.75">
      <c r="A291" s="18"/>
      <c r="B291" s="18" t="s">
        <v>163</v>
      </c>
      <c r="C291" s="11" t="s">
        <v>178</v>
      </c>
      <c r="D291" s="25">
        <f>D293</f>
        <v>1678.5</v>
      </c>
      <c r="E291" s="25">
        <f>E293</f>
        <v>0</v>
      </c>
    </row>
    <row r="292" spans="1:5" ht="18.75">
      <c r="A292" s="18"/>
      <c r="B292" s="18"/>
      <c r="C292" s="11" t="s">
        <v>792</v>
      </c>
      <c r="D292" s="25"/>
      <c r="E292" s="25"/>
    </row>
    <row r="293" spans="1:5" ht="18.75">
      <c r="A293" s="18"/>
      <c r="B293" s="18"/>
      <c r="C293" s="11" t="s">
        <v>786</v>
      </c>
      <c r="D293" s="25">
        <v>1678.5</v>
      </c>
      <c r="E293" s="25"/>
    </row>
    <row r="294" spans="1:5" ht="18.75">
      <c r="A294" s="23" t="s">
        <v>164</v>
      </c>
      <c r="B294" s="23" t="s">
        <v>299</v>
      </c>
      <c r="C294" s="13" t="s">
        <v>165</v>
      </c>
      <c r="D294" s="26">
        <f>D295+D300</f>
        <v>186151</v>
      </c>
      <c r="E294" s="26">
        <f>E295+E300</f>
        <v>208246.5</v>
      </c>
    </row>
    <row r="295" spans="1:5" ht="37.5">
      <c r="A295" s="23" t="s">
        <v>166</v>
      </c>
      <c r="B295" s="23"/>
      <c r="C295" s="13" t="s">
        <v>167</v>
      </c>
      <c r="D295" s="26">
        <f>D296+D298</f>
        <v>168246</v>
      </c>
      <c r="E295" s="26">
        <f>E296+E298</f>
        <v>185341.5</v>
      </c>
    </row>
    <row r="296" spans="1:5" ht="18.75">
      <c r="A296" s="18" t="s">
        <v>168</v>
      </c>
      <c r="B296" s="18" t="s">
        <v>299</v>
      </c>
      <c r="C296" s="10" t="s">
        <v>398</v>
      </c>
      <c r="D296" s="25">
        <f>D297</f>
        <v>138591</v>
      </c>
      <c r="E296" s="25">
        <f>E297</f>
        <v>151670.5</v>
      </c>
    </row>
    <row r="297" spans="1:5" ht="37.5">
      <c r="A297" s="18"/>
      <c r="B297" s="18" t="s">
        <v>12</v>
      </c>
      <c r="C297" s="11" t="s">
        <v>13</v>
      </c>
      <c r="D297" s="25">
        <v>138591</v>
      </c>
      <c r="E297" s="25">
        <v>151670.5</v>
      </c>
    </row>
    <row r="298" spans="1:5" ht="18.75">
      <c r="A298" s="18" t="s">
        <v>169</v>
      </c>
      <c r="B298" s="18" t="s">
        <v>299</v>
      </c>
      <c r="C298" s="10" t="s">
        <v>1007</v>
      </c>
      <c r="D298" s="25">
        <f>D299</f>
        <v>29655</v>
      </c>
      <c r="E298" s="25">
        <f>E299</f>
        <v>33671</v>
      </c>
    </row>
    <row r="299" spans="1:5" ht="37.5">
      <c r="A299" s="18"/>
      <c r="B299" s="18" t="s">
        <v>12</v>
      </c>
      <c r="C299" s="11" t="s">
        <v>13</v>
      </c>
      <c r="D299" s="25">
        <v>29655</v>
      </c>
      <c r="E299" s="25">
        <v>33671</v>
      </c>
    </row>
    <row r="300" spans="1:5" ht="37.5">
      <c r="A300" s="23" t="s">
        <v>170</v>
      </c>
      <c r="B300" s="18"/>
      <c r="C300" s="13" t="s">
        <v>508</v>
      </c>
      <c r="D300" s="26">
        <f>D301+D303</f>
        <v>17905</v>
      </c>
      <c r="E300" s="26">
        <f>E301+E303</f>
        <v>22905</v>
      </c>
    </row>
    <row r="301" spans="1:5" ht="18.75">
      <c r="A301" s="18" t="s">
        <v>171</v>
      </c>
      <c r="B301" s="18" t="s">
        <v>299</v>
      </c>
      <c r="C301" s="10" t="s">
        <v>997</v>
      </c>
      <c r="D301" s="25">
        <f>D302</f>
        <v>630</v>
      </c>
      <c r="E301" s="25">
        <f>E302</f>
        <v>630</v>
      </c>
    </row>
    <row r="302" spans="1:5" ht="18.75">
      <c r="A302" s="18"/>
      <c r="B302" s="18" t="s">
        <v>16</v>
      </c>
      <c r="C302" s="11" t="s">
        <v>17</v>
      </c>
      <c r="D302" s="25">
        <v>630</v>
      </c>
      <c r="E302" s="25">
        <v>630</v>
      </c>
    </row>
    <row r="303" spans="1:5" ht="37.5">
      <c r="A303" s="18" t="s">
        <v>509</v>
      </c>
      <c r="B303" s="18"/>
      <c r="C303" s="10" t="s">
        <v>998</v>
      </c>
      <c r="D303" s="25">
        <f>D304+D305</f>
        <v>17275</v>
      </c>
      <c r="E303" s="25">
        <f>E304+E305</f>
        <v>22275</v>
      </c>
    </row>
    <row r="304" spans="1:5" ht="18.75">
      <c r="A304" s="18"/>
      <c r="B304" s="18" t="s">
        <v>16</v>
      </c>
      <c r="C304" s="11" t="s">
        <v>17</v>
      </c>
      <c r="D304" s="25">
        <v>15000</v>
      </c>
      <c r="E304" s="25">
        <f>20000-1750</f>
        <v>18250</v>
      </c>
    </row>
    <row r="305" spans="1:5" ht="18.75">
      <c r="A305" s="18"/>
      <c r="B305" s="18" t="s">
        <v>163</v>
      </c>
      <c r="C305" s="11" t="s">
        <v>178</v>
      </c>
      <c r="D305" s="25">
        <f>D307+D308</f>
        <v>2275</v>
      </c>
      <c r="E305" s="25">
        <f>E307+E308</f>
        <v>4025</v>
      </c>
    </row>
    <row r="306" spans="1:5" ht="18.75">
      <c r="A306" s="18"/>
      <c r="B306" s="18"/>
      <c r="C306" s="11" t="s">
        <v>792</v>
      </c>
      <c r="D306" s="25"/>
      <c r="E306" s="25"/>
    </row>
    <row r="307" spans="1:5" ht="18.75">
      <c r="A307" s="18"/>
      <c r="B307" s="18"/>
      <c r="C307" s="11" t="s">
        <v>999</v>
      </c>
      <c r="D307" s="25">
        <v>2275</v>
      </c>
      <c r="E307" s="25">
        <v>2275</v>
      </c>
    </row>
    <row r="308" spans="1:5" ht="18.75">
      <c r="A308" s="18"/>
      <c r="B308" s="18"/>
      <c r="C308" s="11" t="s">
        <v>1029</v>
      </c>
      <c r="D308" s="25"/>
      <c r="E308" s="25">
        <v>1750</v>
      </c>
    </row>
    <row r="309" spans="1:5" ht="37.5">
      <c r="A309" s="23" t="s">
        <v>172</v>
      </c>
      <c r="B309" s="23" t="s">
        <v>299</v>
      </c>
      <c r="C309" s="13" t="s">
        <v>173</v>
      </c>
      <c r="D309" s="26">
        <f>D310</f>
        <v>29020</v>
      </c>
      <c r="E309" s="26">
        <f>E310</f>
        <v>24120</v>
      </c>
    </row>
    <row r="310" spans="1:5" ht="18.75">
      <c r="A310" s="23" t="s">
        <v>174</v>
      </c>
      <c r="B310" s="23"/>
      <c r="C310" s="13" t="s">
        <v>175</v>
      </c>
      <c r="D310" s="26">
        <f>D311+D314+D316+D318</f>
        <v>29020</v>
      </c>
      <c r="E310" s="26">
        <f>E311+E314+E316+E318</f>
        <v>24120</v>
      </c>
    </row>
    <row r="311" spans="1:5" ht="37.5">
      <c r="A311" s="18" t="s">
        <v>176</v>
      </c>
      <c r="B311" s="18" t="s">
        <v>299</v>
      </c>
      <c r="C311" s="10" t="s">
        <v>1040</v>
      </c>
      <c r="D311" s="25">
        <f>D312+D313</f>
        <v>1720</v>
      </c>
      <c r="E311" s="25">
        <f>E312+E313</f>
        <v>1720</v>
      </c>
    </row>
    <row r="312" spans="1:5" ht="18.75">
      <c r="A312" s="18"/>
      <c r="B312" s="18" t="s">
        <v>16</v>
      </c>
      <c r="C312" s="11" t="s">
        <v>17</v>
      </c>
      <c r="D312" s="25">
        <v>520</v>
      </c>
      <c r="E312" s="25">
        <v>520</v>
      </c>
    </row>
    <row r="313" spans="1:5" ht="18.75">
      <c r="A313" s="18"/>
      <c r="B313" s="18" t="s">
        <v>47</v>
      </c>
      <c r="C313" s="11" t="s">
        <v>48</v>
      </c>
      <c r="D313" s="25">
        <v>1200</v>
      </c>
      <c r="E313" s="25">
        <v>1200</v>
      </c>
    </row>
    <row r="314" spans="1:5" ht="18.75">
      <c r="A314" s="18" t="s">
        <v>177</v>
      </c>
      <c r="B314" s="18"/>
      <c r="C314" s="10" t="s">
        <v>1041</v>
      </c>
      <c r="D314" s="25">
        <f>D315</f>
        <v>9500</v>
      </c>
      <c r="E314" s="25">
        <f>E315</f>
        <v>9500</v>
      </c>
    </row>
    <row r="315" spans="1:5" ht="18.75">
      <c r="A315" s="18"/>
      <c r="B315" s="18" t="s">
        <v>16</v>
      </c>
      <c r="C315" s="11" t="s">
        <v>17</v>
      </c>
      <c r="D315" s="25">
        <f>300+9200</f>
        <v>9500</v>
      </c>
      <c r="E315" s="25">
        <f>300+9200</f>
        <v>9500</v>
      </c>
    </row>
    <row r="316" spans="1:5" ht="37.5">
      <c r="A316" s="76" t="s">
        <v>1044</v>
      </c>
      <c r="B316" s="76"/>
      <c r="C316" s="282" t="s">
        <v>1043</v>
      </c>
      <c r="D316" s="25">
        <f>D317</f>
        <v>800</v>
      </c>
      <c r="E316" s="25">
        <f>E317</f>
        <v>900</v>
      </c>
    </row>
    <row r="317" spans="1:5" ht="18.75">
      <c r="A317" s="18"/>
      <c r="B317" s="18" t="s">
        <v>16</v>
      </c>
      <c r="C317" s="11" t="s">
        <v>17</v>
      </c>
      <c r="D317" s="25">
        <v>800</v>
      </c>
      <c r="E317" s="25">
        <v>900</v>
      </c>
    </row>
    <row r="318" spans="1:5" ht="37.5">
      <c r="A318" s="18" t="s">
        <v>784</v>
      </c>
      <c r="B318" s="18" t="s">
        <v>299</v>
      </c>
      <c r="C318" s="10" t="s">
        <v>1058</v>
      </c>
      <c r="D318" s="25">
        <f>D319</f>
        <v>17000</v>
      </c>
      <c r="E318" s="25">
        <f>E319</f>
        <v>12000</v>
      </c>
    </row>
    <row r="319" spans="1:5" ht="18.75">
      <c r="A319" s="18"/>
      <c r="B319" s="18" t="s">
        <v>21</v>
      </c>
      <c r="C319" s="11" t="s">
        <v>22</v>
      </c>
      <c r="D319" s="25">
        <v>17000</v>
      </c>
      <c r="E319" s="25">
        <v>12000</v>
      </c>
    </row>
    <row r="320" spans="1:5" ht="37.5">
      <c r="A320" s="23" t="s">
        <v>179</v>
      </c>
      <c r="B320" s="23" t="s">
        <v>299</v>
      </c>
      <c r="C320" s="13" t="s">
        <v>180</v>
      </c>
      <c r="D320" s="26">
        <f>D321</f>
        <v>3030</v>
      </c>
      <c r="E320" s="26">
        <f>E321</f>
        <v>4356</v>
      </c>
    </row>
    <row r="321" spans="1:5" ht="37.5">
      <c r="A321" s="23" t="s">
        <v>181</v>
      </c>
      <c r="B321" s="23"/>
      <c r="C321" s="13" t="s">
        <v>182</v>
      </c>
      <c r="D321" s="26">
        <f>D322+D324</f>
        <v>3030</v>
      </c>
      <c r="E321" s="26">
        <f>E322+E324</f>
        <v>4356</v>
      </c>
    </row>
    <row r="322" spans="1:5" ht="18.75">
      <c r="A322" s="18" t="s">
        <v>183</v>
      </c>
      <c r="B322" s="18" t="s">
        <v>299</v>
      </c>
      <c r="C322" s="10" t="s">
        <v>184</v>
      </c>
      <c r="D322" s="25">
        <f>D323</f>
        <v>670</v>
      </c>
      <c r="E322" s="25">
        <f>E323</f>
        <v>1996</v>
      </c>
    </row>
    <row r="323" spans="1:5" ht="18.75">
      <c r="A323" s="18"/>
      <c r="B323" s="18" t="s">
        <v>16</v>
      </c>
      <c r="C323" s="11" t="s">
        <v>17</v>
      </c>
      <c r="D323" s="25">
        <v>670</v>
      </c>
      <c r="E323" s="25">
        <v>1996</v>
      </c>
    </row>
    <row r="324" spans="1:5" ht="37.5">
      <c r="A324" s="18" t="s">
        <v>185</v>
      </c>
      <c r="B324" s="18" t="s">
        <v>299</v>
      </c>
      <c r="C324" s="10" t="s">
        <v>186</v>
      </c>
      <c r="D324" s="25">
        <f>D325</f>
        <v>2360</v>
      </c>
      <c r="E324" s="25">
        <f>E325</f>
        <v>2360</v>
      </c>
    </row>
    <row r="325" spans="1:5" ht="18.75">
      <c r="A325" s="18"/>
      <c r="B325" s="18" t="s">
        <v>16</v>
      </c>
      <c r="C325" s="11" t="s">
        <v>17</v>
      </c>
      <c r="D325" s="25">
        <v>2360</v>
      </c>
      <c r="E325" s="25">
        <v>2360</v>
      </c>
    </row>
    <row r="326" spans="1:5" ht="18.75" customHeight="1">
      <c r="A326" s="23" t="s">
        <v>187</v>
      </c>
      <c r="B326" s="23" t="s">
        <v>299</v>
      </c>
      <c r="C326" s="13" t="s">
        <v>188</v>
      </c>
      <c r="D326" s="26">
        <f>D327+D338</f>
        <v>75760.00000000001</v>
      </c>
      <c r="E326" s="26">
        <f>E327+E338</f>
        <v>83854.7</v>
      </c>
    </row>
    <row r="327" spans="1:5" ht="37.5">
      <c r="A327" s="23" t="s">
        <v>189</v>
      </c>
      <c r="B327" s="23"/>
      <c r="C327" s="13" t="s">
        <v>29</v>
      </c>
      <c r="D327" s="26">
        <f>D332+D328+D336</f>
        <v>74827.20000000001</v>
      </c>
      <c r="E327" s="26">
        <f>E332+E328+E336</f>
        <v>82921.9</v>
      </c>
    </row>
    <row r="328" spans="1:5" ht="18.75">
      <c r="A328" s="18" t="s">
        <v>190</v>
      </c>
      <c r="B328" s="18" t="s">
        <v>299</v>
      </c>
      <c r="C328" s="10" t="s">
        <v>32</v>
      </c>
      <c r="D328" s="25">
        <f>SUM(D329:D331)</f>
        <v>9584.5</v>
      </c>
      <c r="E328" s="25">
        <f>SUM(E329:E331)</f>
        <v>9583.5</v>
      </c>
    </row>
    <row r="329" spans="1:5" ht="56.25">
      <c r="A329" s="18"/>
      <c r="B329" s="18" t="s">
        <v>33</v>
      </c>
      <c r="C329" s="11" t="s">
        <v>34</v>
      </c>
      <c r="D329" s="25">
        <v>8742</v>
      </c>
      <c r="E329" s="25">
        <v>8741</v>
      </c>
    </row>
    <row r="330" spans="1:5" ht="18.75">
      <c r="A330" s="18"/>
      <c r="B330" s="18" t="s">
        <v>16</v>
      </c>
      <c r="C330" s="11" t="s">
        <v>17</v>
      </c>
      <c r="D330" s="25">
        <v>830</v>
      </c>
      <c r="E330" s="25">
        <v>830</v>
      </c>
    </row>
    <row r="331" spans="1:5" ht="18.75">
      <c r="A331" s="18"/>
      <c r="B331" s="18" t="s">
        <v>47</v>
      </c>
      <c r="C331" s="11" t="s">
        <v>48</v>
      </c>
      <c r="D331" s="25">
        <v>12.5</v>
      </c>
      <c r="E331" s="25">
        <v>12.5</v>
      </c>
    </row>
    <row r="332" spans="1:5" ht="18.75">
      <c r="A332" s="18" t="s">
        <v>191</v>
      </c>
      <c r="B332" s="18" t="s">
        <v>299</v>
      </c>
      <c r="C332" s="10" t="s">
        <v>121</v>
      </c>
      <c r="D332" s="25">
        <f>D333+D334+D335</f>
        <v>14406.900000000001</v>
      </c>
      <c r="E332" s="25">
        <f>E333+E334+E335</f>
        <v>14401.900000000001</v>
      </c>
    </row>
    <row r="333" spans="1:5" ht="56.25">
      <c r="A333" s="18"/>
      <c r="B333" s="18" t="s">
        <v>33</v>
      </c>
      <c r="C333" s="11" t="s">
        <v>34</v>
      </c>
      <c r="D333" s="25">
        <v>11500.2</v>
      </c>
      <c r="E333" s="25">
        <v>11500.2</v>
      </c>
    </row>
    <row r="334" spans="1:5" ht="18.75">
      <c r="A334" s="18"/>
      <c r="B334" s="18" t="s">
        <v>16</v>
      </c>
      <c r="C334" s="11" t="s">
        <v>17</v>
      </c>
      <c r="D334" s="25">
        <v>2795</v>
      </c>
      <c r="E334" s="25">
        <v>2790</v>
      </c>
    </row>
    <row r="335" spans="1:5" ht="18.75">
      <c r="A335" s="18"/>
      <c r="B335" s="18" t="s">
        <v>47</v>
      </c>
      <c r="C335" s="11" t="s">
        <v>48</v>
      </c>
      <c r="D335" s="25">
        <v>111.7</v>
      </c>
      <c r="E335" s="25">
        <v>111.7</v>
      </c>
    </row>
    <row r="336" spans="1:5" ht="37.5">
      <c r="A336" s="18" t="s">
        <v>192</v>
      </c>
      <c r="B336" s="18" t="s">
        <v>299</v>
      </c>
      <c r="C336" s="10" t="s">
        <v>414</v>
      </c>
      <c r="D336" s="25">
        <f>D337</f>
        <v>50835.8</v>
      </c>
      <c r="E336" s="25">
        <f>E337</f>
        <v>58936.5</v>
      </c>
    </row>
    <row r="337" spans="1:5" ht="37.5">
      <c r="A337" s="18"/>
      <c r="B337" s="18" t="s">
        <v>12</v>
      </c>
      <c r="C337" s="11" t="s">
        <v>13</v>
      </c>
      <c r="D337" s="25">
        <f>19772+20671.4+10392.4</f>
        <v>50835.8</v>
      </c>
      <c r="E337" s="25">
        <f>23480+25064.1+10392.4</f>
        <v>58936.5</v>
      </c>
    </row>
    <row r="338" spans="1:5" ht="37.5">
      <c r="A338" s="75" t="s">
        <v>778</v>
      </c>
      <c r="B338" s="75"/>
      <c r="C338" s="129" t="s">
        <v>777</v>
      </c>
      <c r="D338" s="26">
        <f>D341+D339</f>
        <v>932.8</v>
      </c>
      <c r="E338" s="26">
        <f>E341+E339</f>
        <v>932.8</v>
      </c>
    </row>
    <row r="339" spans="1:5" ht="37.5">
      <c r="A339" s="18" t="s">
        <v>779</v>
      </c>
      <c r="B339" s="18"/>
      <c r="C339" s="10" t="s">
        <v>904</v>
      </c>
      <c r="D339" s="25">
        <f>D340</f>
        <v>18.9</v>
      </c>
      <c r="E339" s="25">
        <f>E340</f>
        <v>18.9</v>
      </c>
    </row>
    <row r="340" spans="1:5" ht="18.75">
      <c r="A340" s="18"/>
      <c r="B340" s="18" t="s">
        <v>16</v>
      </c>
      <c r="C340" s="11" t="s">
        <v>17</v>
      </c>
      <c r="D340" s="25">
        <v>18.9</v>
      </c>
      <c r="E340" s="25">
        <v>18.9</v>
      </c>
    </row>
    <row r="341" spans="1:5" ht="37.5">
      <c r="A341" s="76" t="s">
        <v>899</v>
      </c>
      <c r="B341" s="76"/>
      <c r="C341" s="282" t="s">
        <v>900</v>
      </c>
      <c r="D341" s="25">
        <f>D342+D343</f>
        <v>913.9</v>
      </c>
      <c r="E341" s="25">
        <f>E342+E343</f>
        <v>913.9</v>
      </c>
    </row>
    <row r="342" spans="1:5" ht="18.75">
      <c r="A342" s="18"/>
      <c r="B342" s="18" t="s">
        <v>16</v>
      </c>
      <c r="C342" s="11" t="s">
        <v>17</v>
      </c>
      <c r="D342" s="25">
        <v>18.9</v>
      </c>
      <c r="E342" s="25">
        <v>18.9</v>
      </c>
    </row>
    <row r="343" spans="1:5" ht="18.75">
      <c r="A343" s="18"/>
      <c r="B343" s="18" t="s">
        <v>47</v>
      </c>
      <c r="C343" s="11" t="s">
        <v>48</v>
      </c>
      <c r="D343" s="25">
        <v>895</v>
      </c>
      <c r="E343" s="25">
        <v>895</v>
      </c>
    </row>
    <row r="344" spans="1:5" ht="37.5">
      <c r="A344" s="23" t="s">
        <v>193</v>
      </c>
      <c r="B344" s="18"/>
      <c r="C344" s="13" t="s">
        <v>817</v>
      </c>
      <c r="D344" s="26">
        <f>D345+D389</f>
        <v>172131.3</v>
      </c>
      <c r="E344" s="26">
        <f>E345+E389</f>
        <v>78932.9</v>
      </c>
    </row>
    <row r="345" spans="1:5" ht="18.75">
      <c r="A345" s="23" t="s">
        <v>449</v>
      </c>
      <c r="B345" s="18"/>
      <c r="C345" s="69" t="s">
        <v>411</v>
      </c>
      <c r="D345" s="26">
        <f>D346+D380</f>
        <v>106120.4</v>
      </c>
      <c r="E345" s="26">
        <f>E346+E380</f>
        <v>12922</v>
      </c>
    </row>
    <row r="346" spans="1:5" ht="37.5">
      <c r="A346" s="23" t="s">
        <v>195</v>
      </c>
      <c r="B346" s="18"/>
      <c r="C346" s="13" t="s">
        <v>891</v>
      </c>
      <c r="D346" s="26">
        <f>D349+D372+D347+D376</f>
        <v>102048.4</v>
      </c>
      <c r="E346" s="26">
        <f>E349+E372+E347</f>
        <v>8850</v>
      </c>
    </row>
    <row r="347" spans="1:5" ht="18.75" hidden="1">
      <c r="A347" s="18" t="s">
        <v>302</v>
      </c>
      <c r="B347" s="18"/>
      <c r="C347" s="10" t="s">
        <v>743</v>
      </c>
      <c r="D347" s="25">
        <f>D348</f>
        <v>0</v>
      </c>
      <c r="E347" s="25">
        <f>E348</f>
        <v>0</v>
      </c>
    </row>
    <row r="348" spans="1:5" ht="18.75" hidden="1">
      <c r="A348" s="18"/>
      <c r="B348" s="18" t="s">
        <v>16</v>
      </c>
      <c r="C348" s="11" t="s">
        <v>17</v>
      </c>
      <c r="D348" s="25"/>
      <c r="E348" s="25"/>
    </row>
    <row r="349" spans="1:5" ht="56.25">
      <c r="A349" s="18" t="s">
        <v>791</v>
      </c>
      <c r="B349" s="18"/>
      <c r="C349" s="11" t="s">
        <v>1014</v>
      </c>
      <c r="D349" s="25">
        <f>D359+D350+D358+D367</f>
        <v>15350</v>
      </c>
      <c r="E349" s="25">
        <f>E359+E350+E358+E367</f>
        <v>8850</v>
      </c>
    </row>
    <row r="350" spans="1:5" ht="18.75">
      <c r="A350" s="18"/>
      <c r="B350" s="18" t="s">
        <v>16</v>
      </c>
      <c r="C350" s="11" t="s">
        <v>17</v>
      </c>
      <c r="D350" s="25">
        <f>D352+D353+D354+D355+D356+D357</f>
        <v>3600</v>
      </c>
      <c r="E350" s="25">
        <f>E352+E353+E354+E355+E356+E357</f>
        <v>3600</v>
      </c>
    </row>
    <row r="351" spans="1:5" ht="18.75">
      <c r="A351" s="18"/>
      <c r="B351" s="18"/>
      <c r="C351" s="11" t="s">
        <v>792</v>
      </c>
      <c r="D351" s="25"/>
      <c r="E351" s="25"/>
    </row>
    <row r="352" spans="1:5" ht="37.5" hidden="1">
      <c r="A352" s="18"/>
      <c r="B352" s="18"/>
      <c r="C352" s="11" t="s">
        <v>972</v>
      </c>
      <c r="D352" s="25"/>
      <c r="E352" s="25"/>
    </row>
    <row r="353" spans="1:5" ht="37.5" hidden="1">
      <c r="A353" s="18"/>
      <c r="B353" s="18"/>
      <c r="C353" s="11" t="s">
        <v>973</v>
      </c>
      <c r="D353" s="25"/>
      <c r="E353" s="25"/>
    </row>
    <row r="354" spans="1:5" ht="37.5">
      <c r="A354" s="18"/>
      <c r="B354" s="18"/>
      <c r="C354" s="11" t="s">
        <v>974</v>
      </c>
      <c r="D354" s="25">
        <v>1800</v>
      </c>
      <c r="E354" s="25"/>
    </row>
    <row r="355" spans="1:5" ht="37.5">
      <c r="A355" s="18"/>
      <c r="B355" s="18"/>
      <c r="C355" s="11" t="s">
        <v>975</v>
      </c>
      <c r="D355" s="25">
        <v>1800</v>
      </c>
      <c r="E355" s="25"/>
    </row>
    <row r="356" spans="1:5" ht="37.5">
      <c r="A356" s="18"/>
      <c r="B356" s="18"/>
      <c r="C356" s="11" t="s">
        <v>976</v>
      </c>
      <c r="D356" s="25"/>
      <c r="E356" s="25">
        <v>1800</v>
      </c>
    </row>
    <row r="357" spans="1:5" ht="37.5">
      <c r="A357" s="18"/>
      <c r="B357" s="18"/>
      <c r="C357" s="11" t="s">
        <v>977</v>
      </c>
      <c r="D357" s="25"/>
      <c r="E357" s="25">
        <v>1800</v>
      </c>
    </row>
    <row r="358" spans="1:5" ht="18.75">
      <c r="A358" s="18"/>
      <c r="B358" s="18"/>
      <c r="C358" s="11" t="s">
        <v>793</v>
      </c>
      <c r="D358" s="25"/>
      <c r="E358" s="25"/>
    </row>
    <row r="359" spans="1:5" ht="18.75">
      <c r="A359" s="18"/>
      <c r="B359" s="18" t="s">
        <v>163</v>
      </c>
      <c r="C359" s="11" t="s">
        <v>178</v>
      </c>
      <c r="D359" s="25">
        <f>D361+D362+D363+D364+D365+D366</f>
        <v>11000</v>
      </c>
      <c r="E359" s="25">
        <f>E361+E362+E363+E364+E365+E366</f>
        <v>4500</v>
      </c>
    </row>
    <row r="360" spans="1:5" ht="18.75">
      <c r="A360" s="18"/>
      <c r="B360" s="18"/>
      <c r="C360" s="11" t="s">
        <v>792</v>
      </c>
      <c r="D360" s="25"/>
      <c r="E360" s="25"/>
    </row>
    <row r="361" spans="1:5" ht="37.5" hidden="1">
      <c r="A361" s="18"/>
      <c r="B361" s="18"/>
      <c r="C361" s="11" t="s">
        <v>980</v>
      </c>
      <c r="D361" s="25"/>
      <c r="E361" s="25"/>
    </row>
    <row r="362" spans="1:5" ht="37.5" hidden="1">
      <c r="A362" s="18"/>
      <c r="B362" s="18"/>
      <c r="C362" s="11" t="s">
        <v>978</v>
      </c>
      <c r="D362" s="25"/>
      <c r="E362" s="25"/>
    </row>
    <row r="363" spans="1:5" ht="37.5">
      <c r="A363" s="18"/>
      <c r="B363" s="18"/>
      <c r="C363" s="282" t="s">
        <v>1059</v>
      </c>
      <c r="D363" s="25">
        <v>4500</v>
      </c>
      <c r="E363" s="25"/>
    </row>
    <row r="364" spans="1:5" ht="18.75">
      <c r="A364" s="18"/>
      <c r="B364" s="18"/>
      <c r="C364" s="282" t="s">
        <v>1060</v>
      </c>
      <c r="D364" s="25">
        <v>3200</v>
      </c>
      <c r="E364" s="25"/>
    </row>
    <row r="365" spans="1:5" ht="37.5">
      <c r="A365" s="18"/>
      <c r="B365" s="18"/>
      <c r="C365" s="62" t="s">
        <v>1061</v>
      </c>
      <c r="D365" s="25">
        <v>3300</v>
      </c>
      <c r="E365" s="25"/>
    </row>
    <row r="366" spans="1:5" ht="37.5">
      <c r="A366" s="18"/>
      <c r="B366" s="18"/>
      <c r="C366" s="62" t="s">
        <v>1013</v>
      </c>
      <c r="D366" s="25"/>
      <c r="E366" s="25">
        <v>4500</v>
      </c>
    </row>
    <row r="367" spans="1:5" ht="37.5">
      <c r="A367" s="18"/>
      <c r="B367" s="18" t="s">
        <v>12</v>
      </c>
      <c r="C367" s="11" t="s">
        <v>13</v>
      </c>
      <c r="D367" s="25">
        <f>D369+D370+D371</f>
        <v>750</v>
      </c>
      <c r="E367" s="25">
        <f>E369+E370+E371</f>
        <v>750</v>
      </c>
    </row>
    <row r="368" spans="1:5" ht="18.75">
      <c r="A368" s="18"/>
      <c r="B368" s="18"/>
      <c r="C368" s="10" t="s">
        <v>792</v>
      </c>
      <c r="D368" s="25"/>
      <c r="E368" s="25"/>
    </row>
    <row r="369" spans="1:5" ht="19.5" customHeight="1">
      <c r="A369" s="18"/>
      <c r="B369" s="18"/>
      <c r="C369" s="280" t="s">
        <v>1019</v>
      </c>
      <c r="D369" s="25">
        <v>500</v>
      </c>
      <c r="E369" s="26"/>
    </row>
    <row r="370" spans="1:5" ht="18.75">
      <c r="A370" s="18"/>
      <c r="B370" s="18"/>
      <c r="C370" s="281" t="s">
        <v>1020</v>
      </c>
      <c r="D370" s="26"/>
      <c r="E370" s="25">
        <v>500</v>
      </c>
    </row>
    <row r="371" spans="1:5" ht="18.75">
      <c r="A371" s="18"/>
      <c r="B371" s="18"/>
      <c r="C371" s="281" t="s">
        <v>1021</v>
      </c>
      <c r="D371" s="25">
        <v>250</v>
      </c>
      <c r="E371" s="25">
        <v>250</v>
      </c>
    </row>
    <row r="372" spans="1:5" ht="56.25">
      <c r="A372" s="18" t="s">
        <v>803</v>
      </c>
      <c r="B372" s="18"/>
      <c r="C372" s="11" t="s">
        <v>1018</v>
      </c>
      <c r="D372" s="25">
        <f>D373</f>
        <v>21674.6</v>
      </c>
      <c r="E372" s="25">
        <f>E373</f>
        <v>0</v>
      </c>
    </row>
    <row r="373" spans="1:5" ht="18.75">
      <c r="A373" s="18"/>
      <c r="B373" s="18" t="s">
        <v>163</v>
      </c>
      <c r="C373" s="11" t="s">
        <v>178</v>
      </c>
      <c r="D373" s="25">
        <f>D375</f>
        <v>21674.6</v>
      </c>
      <c r="E373" s="25"/>
    </row>
    <row r="374" spans="1:5" ht="18.75">
      <c r="A374" s="18"/>
      <c r="B374" s="18"/>
      <c r="C374" s="11" t="s">
        <v>792</v>
      </c>
      <c r="D374" s="25"/>
      <c r="E374" s="25"/>
    </row>
    <row r="375" spans="1:5" ht="21.75" customHeight="1">
      <c r="A375" s="18"/>
      <c r="B375" s="18"/>
      <c r="C375" s="11" t="s">
        <v>757</v>
      </c>
      <c r="D375" s="25">
        <v>21674.6</v>
      </c>
      <c r="E375" s="25"/>
    </row>
    <row r="376" spans="1:5" ht="56.25">
      <c r="A376" s="258" t="s">
        <v>803</v>
      </c>
      <c r="B376" s="258"/>
      <c r="C376" s="253" t="s">
        <v>1038</v>
      </c>
      <c r="D376" s="259">
        <f>D377</f>
        <v>65023.8</v>
      </c>
      <c r="E376" s="259">
        <f>E377</f>
        <v>0</v>
      </c>
    </row>
    <row r="377" spans="1:5" ht="18.75">
      <c r="A377" s="258"/>
      <c r="B377" s="258" t="s">
        <v>163</v>
      </c>
      <c r="C377" s="253" t="s">
        <v>178</v>
      </c>
      <c r="D377" s="259">
        <f>D379</f>
        <v>65023.8</v>
      </c>
      <c r="E377" s="259"/>
    </row>
    <row r="378" spans="1:5" ht="18.75">
      <c r="A378" s="258"/>
      <c r="B378" s="258"/>
      <c r="C378" s="253" t="s">
        <v>792</v>
      </c>
      <c r="D378" s="259"/>
      <c r="E378" s="259"/>
    </row>
    <row r="379" spans="1:5" ht="21.75" customHeight="1">
      <c r="A379" s="258"/>
      <c r="B379" s="258"/>
      <c r="C379" s="253" t="s">
        <v>757</v>
      </c>
      <c r="D379" s="259">
        <v>65023.8</v>
      </c>
      <c r="E379" s="259"/>
    </row>
    <row r="380" spans="1:5" ht="37.5">
      <c r="A380" s="23" t="s">
        <v>197</v>
      </c>
      <c r="B380" s="23"/>
      <c r="C380" s="13" t="s">
        <v>198</v>
      </c>
      <c r="D380" s="26">
        <f>D385+D381+D387</f>
        <v>4072</v>
      </c>
      <c r="E380" s="26">
        <f>E385+E381+E387</f>
        <v>4072</v>
      </c>
    </row>
    <row r="381" spans="1:5" ht="18.75">
      <c r="A381" s="18" t="s">
        <v>199</v>
      </c>
      <c r="B381" s="18" t="s">
        <v>299</v>
      </c>
      <c r="C381" s="10" t="s">
        <v>477</v>
      </c>
      <c r="D381" s="51">
        <f>SUM(D382:D384)</f>
        <v>2357</v>
      </c>
      <c r="E381" s="51">
        <f>SUM(E382:E384)</f>
        <v>2357</v>
      </c>
    </row>
    <row r="382" spans="1:5" ht="18.75">
      <c r="A382" s="18"/>
      <c r="B382" s="18" t="s">
        <v>16</v>
      </c>
      <c r="C382" s="11" t="s">
        <v>17</v>
      </c>
      <c r="D382" s="25">
        <v>671.1</v>
      </c>
      <c r="E382" s="25">
        <v>671.1</v>
      </c>
    </row>
    <row r="383" spans="1:5" ht="18.75">
      <c r="A383" s="18"/>
      <c r="B383" s="18" t="s">
        <v>21</v>
      </c>
      <c r="C383" s="11" t="s">
        <v>22</v>
      </c>
      <c r="D383" s="25">
        <v>85</v>
      </c>
      <c r="E383" s="25">
        <v>85</v>
      </c>
    </row>
    <row r="384" spans="1:5" ht="37.5">
      <c r="A384" s="18"/>
      <c r="B384" s="18" t="s">
        <v>12</v>
      </c>
      <c r="C384" s="11" t="s">
        <v>13</v>
      </c>
      <c r="D384" s="25">
        <f>1555.9+35+10</f>
        <v>1600.9</v>
      </c>
      <c r="E384" s="25">
        <f>1555.9+35+10</f>
        <v>1600.9</v>
      </c>
    </row>
    <row r="385" spans="1:5" ht="18.75">
      <c r="A385" s="18" t="s">
        <v>314</v>
      </c>
      <c r="B385" s="18" t="s">
        <v>299</v>
      </c>
      <c r="C385" s="10" t="s">
        <v>478</v>
      </c>
      <c r="D385" s="51">
        <f>D386</f>
        <v>1115</v>
      </c>
      <c r="E385" s="51">
        <f>E386</f>
        <v>1115</v>
      </c>
    </row>
    <row r="386" spans="1:5" ht="37.5">
      <c r="A386" s="18"/>
      <c r="B386" s="18" t="s">
        <v>12</v>
      </c>
      <c r="C386" s="11" t="s">
        <v>13</v>
      </c>
      <c r="D386" s="25">
        <v>1115</v>
      </c>
      <c r="E386" s="25">
        <v>1115</v>
      </c>
    </row>
    <row r="387" spans="1:5" ht="37.5">
      <c r="A387" s="18" t="s">
        <v>341</v>
      </c>
      <c r="B387" s="18"/>
      <c r="C387" s="11" t="s">
        <v>1028</v>
      </c>
      <c r="D387" s="51">
        <f>D388</f>
        <v>600</v>
      </c>
      <c r="E387" s="51">
        <f>E388</f>
        <v>600</v>
      </c>
    </row>
    <row r="388" spans="1:5" ht="18.75">
      <c r="A388" s="18"/>
      <c r="B388" s="18" t="s">
        <v>21</v>
      </c>
      <c r="C388" s="11" t="s">
        <v>22</v>
      </c>
      <c r="D388" s="25">
        <v>600</v>
      </c>
      <c r="E388" s="25">
        <v>600</v>
      </c>
    </row>
    <row r="389" spans="1:5" ht="37.5">
      <c r="A389" s="23" t="s">
        <v>200</v>
      </c>
      <c r="B389" s="23" t="s">
        <v>299</v>
      </c>
      <c r="C389" s="13" t="s">
        <v>819</v>
      </c>
      <c r="D389" s="52">
        <f>D390</f>
        <v>66010.9</v>
      </c>
      <c r="E389" s="52">
        <f>E390</f>
        <v>66010.9</v>
      </c>
    </row>
    <row r="390" spans="1:5" ht="37.5">
      <c r="A390" s="23" t="s">
        <v>201</v>
      </c>
      <c r="B390" s="23"/>
      <c r="C390" s="13" t="s">
        <v>29</v>
      </c>
      <c r="D390" s="52">
        <f>D395+D397+D399+D391</f>
        <v>66010.9</v>
      </c>
      <c r="E390" s="52">
        <f>E395+E397+E399+E391</f>
        <v>66010.9</v>
      </c>
    </row>
    <row r="391" spans="1:5" ht="18.75">
      <c r="A391" s="18" t="s">
        <v>202</v>
      </c>
      <c r="B391" s="18" t="s">
        <v>299</v>
      </c>
      <c r="C391" s="10" t="s">
        <v>32</v>
      </c>
      <c r="D391" s="51">
        <f>D392+D393+D394</f>
        <v>4428.9</v>
      </c>
      <c r="E391" s="51">
        <f>E392+E393+E394</f>
        <v>4428.9</v>
      </c>
    </row>
    <row r="392" spans="1:5" ht="56.25">
      <c r="A392" s="18"/>
      <c r="B392" s="18" t="s">
        <v>33</v>
      </c>
      <c r="C392" s="11" t="s">
        <v>34</v>
      </c>
      <c r="D392" s="25">
        <v>3929</v>
      </c>
      <c r="E392" s="25">
        <v>3929</v>
      </c>
    </row>
    <row r="393" spans="1:5" ht="18.75">
      <c r="A393" s="18"/>
      <c r="B393" s="18" t="s">
        <v>16</v>
      </c>
      <c r="C393" s="11" t="s">
        <v>17</v>
      </c>
      <c r="D393" s="25">
        <v>495</v>
      </c>
      <c r="E393" s="25">
        <v>495</v>
      </c>
    </row>
    <row r="394" spans="1:5" ht="18.75">
      <c r="A394" s="18"/>
      <c r="B394" s="18" t="s">
        <v>47</v>
      </c>
      <c r="C394" s="11" t="s">
        <v>48</v>
      </c>
      <c r="D394" s="25">
        <v>4.9</v>
      </c>
      <c r="E394" s="25">
        <v>4.9</v>
      </c>
    </row>
    <row r="395" spans="1:5" ht="18.75">
      <c r="A395" s="18" t="s">
        <v>203</v>
      </c>
      <c r="B395" s="18" t="s">
        <v>299</v>
      </c>
      <c r="C395" s="10" t="s">
        <v>38</v>
      </c>
      <c r="D395" s="51">
        <f>D396</f>
        <v>57275</v>
      </c>
      <c r="E395" s="51">
        <f>E396</f>
        <v>57275</v>
      </c>
    </row>
    <row r="396" spans="1:5" ht="37.5">
      <c r="A396" s="18"/>
      <c r="B396" s="18" t="s">
        <v>12</v>
      </c>
      <c r="C396" s="11" t="s">
        <v>13</v>
      </c>
      <c r="D396" s="25">
        <v>57275</v>
      </c>
      <c r="E396" s="25">
        <v>57275</v>
      </c>
    </row>
    <row r="397" spans="1:5" ht="18.75">
      <c r="A397" s="18" t="s">
        <v>204</v>
      </c>
      <c r="B397" s="18" t="s">
        <v>299</v>
      </c>
      <c r="C397" s="10" t="s">
        <v>479</v>
      </c>
      <c r="D397" s="51">
        <f>D398</f>
        <v>3577</v>
      </c>
      <c r="E397" s="51">
        <f>E398</f>
        <v>3577</v>
      </c>
    </row>
    <row r="398" spans="1:5" ht="37.5">
      <c r="A398" s="18"/>
      <c r="B398" s="18" t="s">
        <v>12</v>
      </c>
      <c r="C398" s="11" t="s">
        <v>13</v>
      </c>
      <c r="D398" s="25">
        <v>3577</v>
      </c>
      <c r="E398" s="25">
        <v>3577</v>
      </c>
    </row>
    <row r="399" spans="1:5" ht="18.75">
      <c r="A399" s="18" t="s">
        <v>205</v>
      </c>
      <c r="B399" s="18" t="s">
        <v>299</v>
      </c>
      <c r="C399" s="10" t="s">
        <v>45</v>
      </c>
      <c r="D399" s="51">
        <f>D400</f>
        <v>730</v>
      </c>
      <c r="E399" s="51">
        <f>E400</f>
        <v>730</v>
      </c>
    </row>
    <row r="400" spans="1:5" ht="37.5">
      <c r="A400" s="18"/>
      <c r="B400" s="18" t="s">
        <v>12</v>
      </c>
      <c r="C400" s="11" t="s">
        <v>13</v>
      </c>
      <c r="D400" s="25">
        <v>730</v>
      </c>
      <c r="E400" s="25">
        <v>730</v>
      </c>
    </row>
    <row r="401" spans="1:5" ht="37.5">
      <c r="A401" s="23" t="s">
        <v>206</v>
      </c>
      <c r="B401" s="23" t="s">
        <v>299</v>
      </c>
      <c r="C401" s="13" t="s">
        <v>814</v>
      </c>
      <c r="D401" s="26">
        <f>D402+D421+D411+D417</f>
        <v>4636</v>
      </c>
      <c r="E401" s="26">
        <f>E402+E421+E411+E417</f>
        <v>4636</v>
      </c>
    </row>
    <row r="402" spans="1:5" ht="37.5">
      <c r="A402" s="23" t="s">
        <v>207</v>
      </c>
      <c r="B402" s="23" t="s">
        <v>299</v>
      </c>
      <c r="C402" s="13" t="s">
        <v>208</v>
      </c>
      <c r="D402" s="26">
        <f>D403</f>
        <v>2015</v>
      </c>
      <c r="E402" s="26">
        <f>E403</f>
        <v>2015</v>
      </c>
    </row>
    <row r="403" spans="1:5" ht="37.5">
      <c r="A403" s="23" t="s">
        <v>209</v>
      </c>
      <c r="B403" s="23"/>
      <c r="C403" s="13" t="s">
        <v>755</v>
      </c>
      <c r="D403" s="26">
        <f>D404+D407+D409</f>
        <v>2015</v>
      </c>
      <c r="E403" s="26">
        <f>E404+E407+E409</f>
        <v>2015</v>
      </c>
    </row>
    <row r="404" spans="1:5" ht="37.5">
      <c r="A404" s="18" t="s">
        <v>210</v>
      </c>
      <c r="B404" s="18" t="s">
        <v>299</v>
      </c>
      <c r="C404" s="10" t="s">
        <v>378</v>
      </c>
      <c r="D404" s="25">
        <f>D405+D406</f>
        <v>2015</v>
      </c>
      <c r="E404" s="25">
        <f>E405+E406</f>
        <v>2015</v>
      </c>
    </row>
    <row r="405" spans="1:5" ht="18.75">
      <c r="A405" s="18"/>
      <c r="B405" s="18" t="s">
        <v>16</v>
      </c>
      <c r="C405" s="11" t="s">
        <v>17</v>
      </c>
      <c r="D405" s="25">
        <v>55</v>
      </c>
      <c r="E405" s="25">
        <v>55</v>
      </c>
    </row>
    <row r="406" spans="1:5" ht="37.5">
      <c r="A406" s="18"/>
      <c r="B406" s="18" t="s">
        <v>12</v>
      </c>
      <c r="C406" s="11" t="s">
        <v>13</v>
      </c>
      <c r="D406" s="25">
        <v>1960</v>
      </c>
      <c r="E406" s="25">
        <v>1960</v>
      </c>
    </row>
    <row r="407" spans="1:5" ht="37.5" hidden="1">
      <c r="A407" s="18" t="s">
        <v>883</v>
      </c>
      <c r="B407" s="18"/>
      <c r="C407" s="11" t="s">
        <v>884</v>
      </c>
      <c r="D407" s="25">
        <f>D408</f>
        <v>0</v>
      </c>
      <c r="E407" s="25">
        <f>E408</f>
        <v>0</v>
      </c>
    </row>
    <row r="408" spans="1:5" ht="37.5" hidden="1">
      <c r="A408" s="18"/>
      <c r="B408" s="18" t="s">
        <v>12</v>
      </c>
      <c r="C408" s="11" t="s">
        <v>13</v>
      </c>
      <c r="D408" s="25"/>
      <c r="E408" s="25"/>
    </row>
    <row r="409" spans="1:5" ht="37.5" hidden="1">
      <c r="A409" s="18" t="s">
        <v>883</v>
      </c>
      <c r="B409" s="18"/>
      <c r="C409" s="11" t="s">
        <v>885</v>
      </c>
      <c r="D409" s="25">
        <f>D410</f>
        <v>0</v>
      </c>
      <c r="E409" s="25">
        <f>E410</f>
        <v>0</v>
      </c>
    </row>
    <row r="410" spans="1:5" ht="37.5" hidden="1">
      <c r="A410" s="18"/>
      <c r="B410" s="18" t="s">
        <v>12</v>
      </c>
      <c r="C410" s="11" t="s">
        <v>13</v>
      </c>
      <c r="D410" s="25"/>
      <c r="E410" s="25"/>
    </row>
    <row r="411" spans="1:5" ht="37.5">
      <c r="A411" s="23" t="s">
        <v>211</v>
      </c>
      <c r="B411" s="23" t="s">
        <v>299</v>
      </c>
      <c r="C411" s="13" t="s">
        <v>313</v>
      </c>
      <c r="D411" s="26">
        <f>D412</f>
        <v>1553</v>
      </c>
      <c r="E411" s="26">
        <f>E412</f>
        <v>1553</v>
      </c>
    </row>
    <row r="412" spans="1:5" ht="29.25" customHeight="1">
      <c r="A412" s="23" t="s">
        <v>212</v>
      </c>
      <c r="B412" s="23"/>
      <c r="C412" s="13" t="s">
        <v>929</v>
      </c>
      <c r="D412" s="26">
        <f>D413+D415</f>
        <v>1553</v>
      </c>
      <c r="E412" s="26">
        <f>E413+E415</f>
        <v>1553</v>
      </c>
    </row>
    <row r="413" spans="1:5" ht="18.75">
      <c r="A413" s="18" t="s">
        <v>213</v>
      </c>
      <c r="B413" s="18" t="s">
        <v>299</v>
      </c>
      <c r="C413" s="10" t="s">
        <v>214</v>
      </c>
      <c r="D413" s="25">
        <f>D414</f>
        <v>590</v>
      </c>
      <c r="E413" s="25">
        <f>E414</f>
        <v>590</v>
      </c>
    </row>
    <row r="414" spans="1:5" ht="37.5">
      <c r="A414" s="18"/>
      <c r="B414" s="18" t="s">
        <v>12</v>
      </c>
      <c r="C414" s="11" t="s">
        <v>13</v>
      </c>
      <c r="D414" s="25">
        <v>590</v>
      </c>
      <c r="E414" s="25">
        <v>590</v>
      </c>
    </row>
    <row r="415" spans="1:5" ht="18.75">
      <c r="A415" s="18" t="s">
        <v>215</v>
      </c>
      <c r="B415" s="18" t="s">
        <v>299</v>
      </c>
      <c r="C415" s="10" t="s">
        <v>930</v>
      </c>
      <c r="D415" s="25">
        <f>D416</f>
        <v>963</v>
      </c>
      <c r="E415" s="25">
        <f>E416</f>
        <v>963</v>
      </c>
    </row>
    <row r="416" spans="1:5" ht="18.75">
      <c r="A416" s="18"/>
      <c r="B416" s="18" t="s">
        <v>21</v>
      </c>
      <c r="C416" s="11" t="s">
        <v>22</v>
      </c>
      <c r="D416" s="25">
        <v>963</v>
      </c>
      <c r="E416" s="25">
        <v>963</v>
      </c>
    </row>
    <row r="417" spans="1:5" ht="37.5">
      <c r="A417" s="23" t="s">
        <v>216</v>
      </c>
      <c r="B417" s="23" t="s">
        <v>299</v>
      </c>
      <c r="C417" s="13" t="s">
        <v>217</v>
      </c>
      <c r="D417" s="26">
        <f aca="true" t="shared" si="1" ref="D417:E419">D418</f>
        <v>895</v>
      </c>
      <c r="E417" s="26">
        <f t="shared" si="1"/>
        <v>895</v>
      </c>
    </row>
    <row r="418" spans="1:5" ht="37.5">
      <c r="A418" s="23" t="s">
        <v>218</v>
      </c>
      <c r="B418" s="23"/>
      <c r="C418" s="13" t="s">
        <v>898</v>
      </c>
      <c r="D418" s="26">
        <f t="shared" si="1"/>
        <v>895</v>
      </c>
      <c r="E418" s="26">
        <f t="shared" si="1"/>
        <v>895</v>
      </c>
    </row>
    <row r="419" spans="1:5" ht="18.75">
      <c r="A419" s="18" t="s">
        <v>219</v>
      </c>
      <c r="B419" s="18" t="s">
        <v>299</v>
      </c>
      <c r="C419" s="10" t="s">
        <v>214</v>
      </c>
      <c r="D419" s="25">
        <f t="shared" si="1"/>
        <v>895</v>
      </c>
      <c r="E419" s="25">
        <f t="shared" si="1"/>
        <v>895</v>
      </c>
    </row>
    <row r="420" spans="1:5" ht="37.5">
      <c r="A420" s="18"/>
      <c r="B420" s="18" t="s">
        <v>12</v>
      </c>
      <c r="C420" s="11" t="s">
        <v>13</v>
      </c>
      <c r="D420" s="25">
        <v>895</v>
      </c>
      <c r="E420" s="25">
        <v>895</v>
      </c>
    </row>
    <row r="421" spans="1:5" ht="37.5">
      <c r="A421" s="23" t="s">
        <v>303</v>
      </c>
      <c r="B421" s="23"/>
      <c r="C421" s="13" t="s">
        <v>304</v>
      </c>
      <c r="D421" s="26">
        <f aca="true" t="shared" si="2" ref="D421:E423">D422</f>
        <v>173</v>
      </c>
      <c r="E421" s="26">
        <f t="shared" si="2"/>
        <v>173</v>
      </c>
    </row>
    <row r="422" spans="1:5" ht="37.5">
      <c r="A422" s="23" t="s">
        <v>305</v>
      </c>
      <c r="B422" s="23"/>
      <c r="C422" s="13" t="s">
        <v>892</v>
      </c>
      <c r="D422" s="26">
        <f t="shared" si="2"/>
        <v>173</v>
      </c>
      <c r="E422" s="26">
        <f t="shared" si="2"/>
        <v>173</v>
      </c>
    </row>
    <row r="423" spans="1:5" ht="37.5">
      <c r="A423" s="18" t="s">
        <v>306</v>
      </c>
      <c r="B423" s="18"/>
      <c r="C423" s="10" t="s">
        <v>985</v>
      </c>
      <c r="D423" s="25">
        <f t="shared" si="2"/>
        <v>173</v>
      </c>
      <c r="E423" s="25">
        <f t="shared" si="2"/>
        <v>173</v>
      </c>
    </row>
    <row r="424" spans="1:5" ht="37.5">
      <c r="A424" s="18"/>
      <c r="B424" s="18" t="s">
        <v>12</v>
      </c>
      <c r="C424" s="11" t="s">
        <v>13</v>
      </c>
      <c r="D424" s="25">
        <v>173</v>
      </c>
      <c r="E424" s="25">
        <v>173</v>
      </c>
    </row>
    <row r="425" spans="1:5" ht="37.5">
      <c r="A425" s="8" t="s">
        <v>220</v>
      </c>
      <c r="B425" s="8"/>
      <c r="C425" s="9" t="s">
        <v>816</v>
      </c>
      <c r="D425" s="26">
        <f>D426+D430</f>
        <v>45689.5</v>
      </c>
      <c r="E425" s="26">
        <f>E426+E430</f>
        <v>52634.399999999994</v>
      </c>
    </row>
    <row r="426" spans="1:5" ht="37.5">
      <c r="A426" s="261" t="s">
        <v>221</v>
      </c>
      <c r="B426" s="23" t="s">
        <v>299</v>
      </c>
      <c r="C426" s="13" t="s">
        <v>474</v>
      </c>
      <c r="D426" s="26">
        <f aca="true" t="shared" si="3" ref="D426:E428">D427</f>
        <v>12200</v>
      </c>
      <c r="E426" s="26">
        <f t="shared" si="3"/>
        <v>12200</v>
      </c>
    </row>
    <row r="427" spans="1:5" ht="37.5">
      <c r="A427" s="261" t="s">
        <v>222</v>
      </c>
      <c r="B427" s="23"/>
      <c r="C427" s="13" t="s">
        <v>223</v>
      </c>
      <c r="D427" s="26">
        <f t="shared" si="3"/>
        <v>12200</v>
      </c>
      <c r="E427" s="26">
        <f t="shared" si="3"/>
        <v>12200</v>
      </c>
    </row>
    <row r="428" spans="1:5" ht="18.75" customHeight="1">
      <c r="A428" s="76" t="s">
        <v>769</v>
      </c>
      <c r="B428" s="76"/>
      <c r="C428" s="282" t="s">
        <v>868</v>
      </c>
      <c r="D428" s="25">
        <f t="shared" si="3"/>
        <v>12200</v>
      </c>
      <c r="E428" s="25">
        <f t="shared" si="3"/>
        <v>12200</v>
      </c>
    </row>
    <row r="429" spans="1:5" ht="18.75">
      <c r="A429" s="260"/>
      <c r="B429" s="18" t="s">
        <v>21</v>
      </c>
      <c r="C429" s="11" t="s">
        <v>22</v>
      </c>
      <c r="D429" s="25">
        <v>12200</v>
      </c>
      <c r="E429" s="25">
        <v>12200</v>
      </c>
    </row>
    <row r="430" spans="1:5" ht="37.5">
      <c r="A430" s="23" t="s">
        <v>224</v>
      </c>
      <c r="B430" s="23" t="s">
        <v>299</v>
      </c>
      <c r="C430" s="13" t="s">
        <v>225</v>
      </c>
      <c r="D430" s="26">
        <f>D436+D431</f>
        <v>33489.5</v>
      </c>
      <c r="E430" s="26">
        <f>E436+E431</f>
        <v>40434.399999999994</v>
      </c>
    </row>
    <row r="431" spans="1:5" ht="37.5">
      <c r="A431" s="23" t="s">
        <v>226</v>
      </c>
      <c r="B431" s="23"/>
      <c r="C431" s="13" t="s">
        <v>227</v>
      </c>
      <c r="D431" s="26">
        <f>D432+D434</f>
        <v>814.7</v>
      </c>
      <c r="E431" s="26">
        <f>E432+E434</f>
        <v>0</v>
      </c>
    </row>
    <row r="432" spans="1:5" ht="37.5">
      <c r="A432" s="19" t="s">
        <v>812</v>
      </c>
      <c r="B432" s="18"/>
      <c r="C432" s="11" t="s">
        <v>1068</v>
      </c>
      <c r="D432" s="25">
        <f>D433</f>
        <v>272</v>
      </c>
      <c r="E432" s="25">
        <f>E433</f>
        <v>0</v>
      </c>
    </row>
    <row r="433" spans="1:5" ht="37.5">
      <c r="A433" s="19"/>
      <c r="B433" s="18" t="s">
        <v>12</v>
      </c>
      <c r="C433" s="11" t="s">
        <v>13</v>
      </c>
      <c r="D433" s="25">
        <v>272</v>
      </c>
      <c r="E433" s="25"/>
    </row>
    <row r="434" spans="1:5" ht="37.5">
      <c r="A434" s="257" t="s">
        <v>812</v>
      </c>
      <c r="B434" s="258"/>
      <c r="C434" s="253" t="s">
        <v>1069</v>
      </c>
      <c r="D434" s="259">
        <f>D435</f>
        <v>542.7</v>
      </c>
      <c r="E434" s="259">
        <f>E435</f>
        <v>0</v>
      </c>
    </row>
    <row r="435" spans="1:5" ht="37.5">
      <c r="A435" s="257"/>
      <c r="B435" s="258" t="s">
        <v>12</v>
      </c>
      <c r="C435" s="253" t="s">
        <v>13</v>
      </c>
      <c r="D435" s="259">
        <v>542.7</v>
      </c>
      <c r="E435" s="259">
        <v>0</v>
      </c>
    </row>
    <row r="436" spans="1:5" ht="18.75">
      <c r="A436" s="23" t="s">
        <v>229</v>
      </c>
      <c r="B436" s="23"/>
      <c r="C436" s="13" t="s">
        <v>230</v>
      </c>
      <c r="D436" s="26">
        <f>D443+D437+D439+D441+D445+D449+D447</f>
        <v>32674.8</v>
      </c>
      <c r="E436" s="26">
        <f>E443+E437+E439+E441+E445+E449+E447</f>
        <v>40434.399999999994</v>
      </c>
    </row>
    <row r="437" spans="1:5" ht="18.75">
      <c r="A437" s="18" t="s">
        <v>231</v>
      </c>
      <c r="B437" s="18" t="s">
        <v>299</v>
      </c>
      <c r="C437" s="10" t="s">
        <v>1012</v>
      </c>
      <c r="D437" s="25">
        <f>D438</f>
        <v>900</v>
      </c>
      <c r="E437" s="25">
        <f>E438</f>
        <v>900</v>
      </c>
    </row>
    <row r="438" spans="1:5" ht="18.75">
      <c r="A438" s="18"/>
      <c r="B438" s="18" t="s">
        <v>21</v>
      </c>
      <c r="C438" s="11" t="s">
        <v>22</v>
      </c>
      <c r="D438" s="25">
        <v>900</v>
      </c>
      <c r="E438" s="25">
        <v>900</v>
      </c>
    </row>
    <row r="439" spans="1:5" ht="18.75">
      <c r="A439" s="18" t="s">
        <v>232</v>
      </c>
      <c r="B439" s="18" t="s">
        <v>299</v>
      </c>
      <c r="C439" s="10" t="s">
        <v>443</v>
      </c>
      <c r="D439" s="25">
        <f>D440</f>
        <v>11.4</v>
      </c>
      <c r="E439" s="25">
        <f>E440</f>
        <v>11.4</v>
      </c>
    </row>
    <row r="440" spans="1:5" ht="18.75">
      <c r="A440" s="18"/>
      <c r="B440" s="18" t="s">
        <v>16</v>
      </c>
      <c r="C440" s="11" t="s">
        <v>17</v>
      </c>
      <c r="D440" s="25">
        <v>11.4</v>
      </c>
      <c r="E440" s="25">
        <v>11.4</v>
      </c>
    </row>
    <row r="441" spans="1:5" ht="37.5">
      <c r="A441" s="18" t="s">
        <v>233</v>
      </c>
      <c r="B441" s="18" t="s">
        <v>299</v>
      </c>
      <c r="C441" s="10" t="s">
        <v>444</v>
      </c>
      <c r="D441" s="25">
        <f>D442</f>
        <v>1600</v>
      </c>
      <c r="E441" s="25">
        <f>E442</f>
        <v>1600</v>
      </c>
    </row>
    <row r="442" spans="1:5" ht="18.75">
      <c r="A442" s="18"/>
      <c r="B442" s="18" t="s">
        <v>21</v>
      </c>
      <c r="C442" s="11" t="s">
        <v>22</v>
      </c>
      <c r="D442" s="25">
        <v>1600</v>
      </c>
      <c r="E442" s="25">
        <v>1600</v>
      </c>
    </row>
    <row r="443" spans="1:5" ht="37.5">
      <c r="A443" s="258" t="s">
        <v>487</v>
      </c>
      <c r="B443" s="258"/>
      <c r="C443" s="253" t="s">
        <v>516</v>
      </c>
      <c r="D443" s="259">
        <f>D444</f>
        <v>388.6</v>
      </c>
      <c r="E443" s="259">
        <f>E444</f>
        <v>473.9</v>
      </c>
    </row>
    <row r="444" spans="1:5" ht="18.75">
      <c r="A444" s="258"/>
      <c r="B444" s="258" t="s">
        <v>16</v>
      </c>
      <c r="C444" s="253" t="s">
        <v>17</v>
      </c>
      <c r="D444" s="259">
        <v>388.6</v>
      </c>
      <c r="E444" s="259">
        <v>473.9</v>
      </c>
    </row>
    <row r="445" spans="1:5" ht="75">
      <c r="A445" s="258" t="s">
        <v>488</v>
      </c>
      <c r="B445" s="258"/>
      <c r="C445" s="253" t="s">
        <v>489</v>
      </c>
      <c r="D445" s="259">
        <f>D446</f>
        <v>28212.1</v>
      </c>
      <c r="E445" s="259">
        <f>E446</f>
        <v>30776.8</v>
      </c>
    </row>
    <row r="446" spans="1:5" ht="18.75">
      <c r="A446" s="258"/>
      <c r="B446" s="258" t="s">
        <v>163</v>
      </c>
      <c r="C446" s="253" t="s">
        <v>178</v>
      </c>
      <c r="D446" s="259">
        <v>28212.1</v>
      </c>
      <c r="E446" s="259">
        <v>30776.8</v>
      </c>
    </row>
    <row r="447" spans="1:5" ht="56.25">
      <c r="A447" s="258" t="s">
        <v>490</v>
      </c>
      <c r="B447" s="258"/>
      <c r="C447" s="253" t="s">
        <v>343</v>
      </c>
      <c r="D447" s="259">
        <f>D448</f>
        <v>229.7</v>
      </c>
      <c r="E447" s="259">
        <f>E448</f>
        <v>229.7</v>
      </c>
    </row>
    <row r="448" spans="1:5" ht="56.25">
      <c r="A448" s="258"/>
      <c r="B448" s="258" t="s">
        <v>33</v>
      </c>
      <c r="C448" s="253" t="s">
        <v>34</v>
      </c>
      <c r="D448" s="259">
        <v>229.7</v>
      </c>
      <c r="E448" s="259">
        <v>229.7</v>
      </c>
    </row>
    <row r="449" spans="1:5" ht="37.5">
      <c r="A449" s="258" t="s">
        <v>808</v>
      </c>
      <c r="B449" s="258"/>
      <c r="C449" s="253" t="s">
        <v>809</v>
      </c>
      <c r="D449" s="259">
        <f>D450</f>
        <v>1333</v>
      </c>
      <c r="E449" s="259">
        <f>E450</f>
        <v>6442.6</v>
      </c>
    </row>
    <row r="450" spans="1:5" ht="18.75">
      <c r="A450" s="258"/>
      <c r="B450" s="258" t="s">
        <v>21</v>
      </c>
      <c r="C450" s="253" t="s">
        <v>22</v>
      </c>
      <c r="D450" s="259">
        <v>1333</v>
      </c>
      <c r="E450" s="259">
        <v>6442.6</v>
      </c>
    </row>
    <row r="451" spans="1:5" ht="37.5">
      <c r="A451" s="23" t="s">
        <v>234</v>
      </c>
      <c r="B451" s="23" t="s">
        <v>299</v>
      </c>
      <c r="C451" s="13" t="s">
        <v>742</v>
      </c>
      <c r="D451" s="26">
        <f>D457+D452</f>
        <v>201319.59999999998</v>
      </c>
      <c r="E451" s="26">
        <f>E457+E452</f>
        <v>202319.59999999998</v>
      </c>
    </row>
    <row r="452" spans="1:5" ht="18.75">
      <c r="A452" s="23" t="s">
        <v>235</v>
      </c>
      <c r="B452" s="23" t="s">
        <v>299</v>
      </c>
      <c r="C452" s="13" t="s">
        <v>236</v>
      </c>
      <c r="D452" s="26">
        <f>D453</f>
        <v>989.4</v>
      </c>
      <c r="E452" s="26">
        <f>E453</f>
        <v>989.4</v>
      </c>
    </row>
    <row r="453" spans="1:5" ht="37.5">
      <c r="A453" s="23" t="s">
        <v>237</v>
      </c>
      <c r="B453" s="23"/>
      <c r="C453" s="13" t="s">
        <v>238</v>
      </c>
      <c r="D453" s="26">
        <f>D454</f>
        <v>989.4</v>
      </c>
      <c r="E453" s="26">
        <f>E454</f>
        <v>989.4</v>
      </c>
    </row>
    <row r="454" spans="1:5" ht="18.75">
      <c r="A454" s="18" t="s">
        <v>239</v>
      </c>
      <c r="B454" s="18" t="s">
        <v>299</v>
      </c>
      <c r="C454" s="10" t="s">
        <v>240</v>
      </c>
      <c r="D454" s="25">
        <f>D455+D456</f>
        <v>989.4</v>
      </c>
      <c r="E454" s="25">
        <f>E455+E456</f>
        <v>989.4</v>
      </c>
    </row>
    <row r="455" spans="1:5" ht="56.25">
      <c r="A455" s="18"/>
      <c r="B455" s="18" t="s">
        <v>33</v>
      </c>
      <c r="C455" s="11" t="s">
        <v>34</v>
      </c>
      <c r="D455" s="25">
        <v>283.9</v>
      </c>
      <c r="E455" s="25">
        <v>283.9</v>
      </c>
    </row>
    <row r="456" spans="1:5" ht="18.75">
      <c r="A456" s="18"/>
      <c r="B456" s="18" t="s">
        <v>16</v>
      </c>
      <c r="C456" s="11" t="s">
        <v>17</v>
      </c>
      <c r="D456" s="25">
        <v>705.5</v>
      </c>
      <c r="E456" s="25">
        <v>705.5</v>
      </c>
    </row>
    <row r="457" spans="1:5" ht="56.25">
      <c r="A457" s="23" t="s">
        <v>241</v>
      </c>
      <c r="B457" s="23" t="s">
        <v>299</v>
      </c>
      <c r="C457" s="13" t="s">
        <v>242</v>
      </c>
      <c r="D457" s="26">
        <f>D458+D489+D496</f>
        <v>200330.19999999998</v>
      </c>
      <c r="E457" s="26">
        <f>E458+E489+E496</f>
        <v>201330.19999999998</v>
      </c>
    </row>
    <row r="458" spans="1:5" ht="37.5">
      <c r="A458" s="23" t="s">
        <v>243</v>
      </c>
      <c r="B458" s="23"/>
      <c r="C458" s="13" t="s">
        <v>29</v>
      </c>
      <c r="D458" s="26">
        <f>D459+D465+D480+D475+D485+D483+D477+D487+D463+D467+D469+D471+D473</f>
        <v>123217.1</v>
      </c>
      <c r="E458" s="26">
        <f>E459+E465+E480+E475+E485+E483+E477+E487+E463+E467+E469+E471+E473</f>
        <v>124217.1</v>
      </c>
    </row>
    <row r="459" spans="1:5" ht="18.75">
      <c r="A459" s="18" t="s">
        <v>244</v>
      </c>
      <c r="B459" s="18" t="s">
        <v>299</v>
      </c>
      <c r="C459" s="10" t="s">
        <v>32</v>
      </c>
      <c r="D459" s="25">
        <f>SUM(D460:D462)</f>
        <v>97459.09999999999</v>
      </c>
      <c r="E459" s="25">
        <f>SUM(E460:E462)</f>
        <v>97459.09999999999</v>
      </c>
    </row>
    <row r="460" spans="1:5" ht="56.25">
      <c r="A460" s="18"/>
      <c r="B460" s="18" t="s">
        <v>33</v>
      </c>
      <c r="C460" s="11" t="s">
        <v>34</v>
      </c>
      <c r="D460" s="25">
        <v>83639.2</v>
      </c>
      <c r="E460" s="25">
        <v>83639.2</v>
      </c>
    </row>
    <row r="461" spans="1:5" ht="18.75">
      <c r="A461" s="18"/>
      <c r="B461" s="18" t="s">
        <v>16</v>
      </c>
      <c r="C461" s="11" t="s">
        <v>17</v>
      </c>
      <c r="D461" s="25">
        <v>13296</v>
      </c>
      <c r="E461" s="25">
        <v>13296</v>
      </c>
    </row>
    <row r="462" spans="1:5" ht="18.75">
      <c r="A462" s="18"/>
      <c r="B462" s="18" t="s">
        <v>47</v>
      </c>
      <c r="C462" s="11" t="s">
        <v>48</v>
      </c>
      <c r="D462" s="25">
        <v>523.9</v>
      </c>
      <c r="E462" s="25">
        <v>523.9</v>
      </c>
    </row>
    <row r="463" spans="1:5" ht="37.5">
      <c r="A463" s="18" t="s">
        <v>245</v>
      </c>
      <c r="B463" s="18" t="s">
        <v>299</v>
      </c>
      <c r="C463" s="10" t="s">
        <v>362</v>
      </c>
      <c r="D463" s="25">
        <f>D464</f>
        <v>4423.8</v>
      </c>
      <c r="E463" s="25">
        <f>E464</f>
        <v>4423.8</v>
      </c>
    </row>
    <row r="464" spans="1:5" ht="18.75">
      <c r="A464" s="18"/>
      <c r="B464" s="18" t="s">
        <v>16</v>
      </c>
      <c r="C464" s="11" t="s">
        <v>17</v>
      </c>
      <c r="D464" s="25">
        <v>4423.8</v>
      </c>
      <c r="E464" s="25">
        <v>4423.8</v>
      </c>
    </row>
    <row r="465" spans="1:5" ht="18.75">
      <c r="A465" s="18" t="s">
        <v>246</v>
      </c>
      <c r="B465" s="18" t="s">
        <v>299</v>
      </c>
      <c r="C465" s="10" t="s">
        <v>359</v>
      </c>
      <c r="D465" s="25">
        <f>D466</f>
        <v>200</v>
      </c>
      <c r="E465" s="25">
        <f>E466</f>
        <v>200</v>
      </c>
    </row>
    <row r="466" spans="1:5" ht="18.75">
      <c r="A466" s="18"/>
      <c r="B466" s="18" t="s">
        <v>16</v>
      </c>
      <c r="C466" s="11" t="s">
        <v>17</v>
      </c>
      <c r="D466" s="25">
        <v>200</v>
      </c>
      <c r="E466" s="25">
        <v>200</v>
      </c>
    </row>
    <row r="467" spans="1:5" ht="37.5">
      <c r="A467" s="18" t="s">
        <v>247</v>
      </c>
      <c r="B467" s="18" t="s">
        <v>299</v>
      </c>
      <c r="C467" s="10" t="s">
        <v>379</v>
      </c>
      <c r="D467" s="25">
        <f>D468</f>
        <v>4288.6</v>
      </c>
      <c r="E467" s="25">
        <f>E468</f>
        <v>4288.6</v>
      </c>
    </row>
    <row r="468" spans="1:5" ht="37.5">
      <c r="A468" s="18"/>
      <c r="B468" s="18" t="s">
        <v>12</v>
      </c>
      <c r="C468" s="11" t="s">
        <v>13</v>
      </c>
      <c r="D468" s="25">
        <v>4288.6</v>
      </c>
      <c r="E468" s="25">
        <v>4288.6</v>
      </c>
    </row>
    <row r="469" spans="1:5" ht="37.5">
      <c r="A469" s="18" t="s">
        <v>248</v>
      </c>
      <c r="B469" s="18" t="s">
        <v>299</v>
      </c>
      <c r="C469" s="10" t="s">
        <v>897</v>
      </c>
      <c r="D469" s="25">
        <f>D470</f>
        <v>9100</v>
      </c>
      <c r="E469" s="25">
        <f>E470</f>
        <v>10100</v>
      </c>
    </row>
    <row r="470" spans="1:5" ht="18.75">
      <c r="A470" s="18"/>
      <c r="B470" s="18" t="s">
        <v>21</v>
      </c>
      <c r="C470" s="11" t="s">
        <v>22</v>
      </c>
      <c r="D470" s="25">
        <v>9100</v>
      </c>
      <c r="E470" s="25">
        <v>10100</v>
      </c>
    </row>
    <row r="471" spans="1:5" ht="18.75">
      <c r="A471" s="18" t="s">
        <v>249</v>
      </c>
      <c r="B471" s="18" t="s">
        <v>299</v>
      </c>
      <c r="C471" s="10" t="s">
        <v>380</v>
      </c>
      <c r="D471" s="25">
        <f>D472</f>
        <v>1270</v>
      </c>
      <c r="E471" s="25">
        <f>E472</f>
        <v>1270</v>
      </c>
    </row>
    <row r="472" spans="1:5" ht="18.75">
      <c r="A472" s="18"/>
      <c r="B472" s="18" t="s">
        <v>21</v>
      </c>
      <c r="C472" s="11" t="s">
        <v>22</v>
      </c>
      <c r="D472" s="25">
        <v>1270</v>
      </c>
      <c r="E472" s="25">
        <v>1270</v>
      </c>
    </row>
    <row r="473" spans="1:5" ht="37.5">
      <c r="A473" s="257" t="s">
        <v>292</v>
      </c>
      <c r="B473" s="258"/>
      <c r="C473" s="253" t="s">
        <v>250</v>
      </c>
      <c r="D473" s="259">
        <f>D474</f>
        <v>918.9</v>
      </c>
      <c r="E473" s="259">
        <f>E474</f>
        <v>918.9</v>
      </c>
    </row>
    <row r="474" spans="1:5" ht="37.5">
      <c r="A474" s="257"/>
      <c r="B474" s="258" t="s">
        <v>12</v>
      </c>
      <c r="C474" s="253" t="s">
        <v>13</v>
      </c>
      <c r="D474" s="259">
        <v>918.9</v>
      </c>
      <c r="E474" s="259">
        <v>918.9</v>
      </c>
    </row>
    <row r="475" spans="1:5" ht="18.75">
      <c r="A475" s="257" t="s">
        <v>494</v>
      </c>
      <c r="B475" s="258"/>
      <c r="C475" s="253" t="s">
        <v>251</v>
      </c>
      <c r="D475" s="259">
        <f>D476</f>
        <v>67.1</v>
      </c>
      <c r="E475" s="259">
        <f>E476</f>
        <v>67.1</v>
      </c>
    </row>
    <row r="476" spans="1:5" ht="18.75">
      <c r="A476" s="257"/>
      <c r="B476" s="258" t="s">
        <v>16</v>
      </c>
      <c r="C476" s="253" t="s">
        <v>17</v>
      </c>
      <c r="D476" s="259">
        <v>67.1</v>
      </c>
      <c r="E476" s="259">
        <v>67.1</v>
      </c>
    </row>
    <row r="477" spans="1:5" ht="37.5">
      <c r="A477" s="257" t="s">
        <v>495</v>
      </c>
      <c r="B477" s="258"/>
      <c r="C477" s="253" t="s">
        <v>297</v>
      </c>
      <c r="D477" s="259">
        <f>D478+D479</f>
        <v>257.4</v>
      </c>
      <c r="E477" s="259">
        <f>E478+E479</f>
        <v>257.4</v>
      </c>
    </row>
    <row r="478" spans="1:5" ht="56.25">
      <c r="A478" s="257"/>
      <c r="B478" s="258" t="s">
        <v>33</v>
      </c>
      <c r="C478" s="253" t="s">
        <v>34</v>
      </c>
      <c r="D478" s="259">
        <v>217.4</v>
      </c>
      <c r="E478" s="259">
        <v>217.4</v>
      </c>
    </row>
    <row r="479" spans="1:5" ht="18.75">
      <c r="A479" s="257"/>
      <c r="B479" s="258" t="s">
        <v>16</v>
      </c>
      <c r="C479" s="253" t="s">
        <v>17</v>
      </c>
      <c r="D479" s="259">
        <v>40</v>
      </c>
      <c r="E479" s="259">
        <v>40</v>
      </c>
    </row>
    <row r="480" spans="1:5" ht="37.5">
      <c r="A480" s="257" t="s">
        <v>486</v>
      </c>
      <c r="B480" s="258"/>
      <c r="C480" s="253" t="s">
        <v>984</v>
      </c>
      <c r="D480" s="259">
        <f>D481+D482</f>
        <v>4450.8</v>
      </c>
      <c r="E480" s="259">
        <f>E481+E482</f>
        <v>4450.8</v>
      </c>
    </row>
    <row r="481" spans="1:5" ht="56.25">
      <c r="A481" s="257"/>
      <c r="B481" s="258" t="s">
        <v>33</v>
      </c>
      <c r="C481" s="253" t="s">
        <v>34</v>
      </c>
      <c r="D481" s="259">
        <v>4330.8</v>
      </c>
      <c r="E481" s="259">
        <v>4330.8</v>
      </c>
    </row>
    <row r="482" spans="1:5" ht="18.75">
      <c r="A482" s="257"/>
      <c r="B482" s="258" t="s">
        <v>16</v>
      </c>
      <c r="C482" s="253" t="s">
        <v>17</v>
      </c>
      <c r="D482" s="259">
        <v>120</v>
      </c>
      <c r="E482" s="259">
        <v>120</v>
      </c>
    </row>
    <row r="483" spans="1:5" ht="56.25">
      <c r="A483" s="257" t="s">
        <v>492</v>
      </c>
      <c r="B483" s="258"/>
      <c r="C483" s="253" t="s">
        <v>493</v>
      </c>
      <c r="D483" s="259">
        <f>D484</f>
        <v>0.5</v>
      </c>
      <c r="E483" s="259">
        <f>E484</f>
        <v>0.5</v>
      </c>
    </row>
    <row r="484" spans="1:5" ht="56.25">
      <c r="A484" s="257"/>
      <c r="B484" s="258" t="s">
        <v>33</v>
      </c>
      <c r="C484" s="253" t="s">
        <v>34</v>
      </c>
      <c r="D484" s="259">
        <v>0.5</v>
      </c>
      <c r="E484" s="259">
        <v>0.5</v>
      </c>
    </row>
    <row r="485" spans="1:5" ht="56.25">
      <c r="A485" s="257" t="s">
        <v>502</v>
      </c>
      <c r="B485" s="258"/>
      <c r="C485" s="253" t="s">
        <v>321</v>
      </c>
      <c r="D485" s="259">
        <f>D486</f>
        <v>15.1</v>
      </c>
      <c r="E485" s="259">
        <f>E486</f>
        <v>15.1</v>
      </c>
    </row>
    <row r="486" spans="1:5" ht="56.25">
      <c r="A486" s="257"/>
      <c r="B486" s="258" t="s">
        <v>33</v>
      </c>
      <c r="C486" s="253" t="s">
        <v>34</v>
      </c>
      <c r="D486" s="259">
        <v>15.1</v>
      </c>
      <c r="E486" s="259">
        <v>15.1</v>
      </c>
    </row>
    <row r="487" spans="1:5" ht="37.5">
      <c r="A487" s="257" t="s">
        <v>806</v>
      </c>
      <c r="B487" s="258"/>
      <c r="C487" s="253" t="s">
        <v>807</v>
      </c>
      <c r="D487" s="259">
        <f>D488</f>
        <v>765.8</v>
      </c>
      <c r="E487" s="259">
        <f>E488</f>
        <v>765.8</v>
      </c>
    </row>
    <row r="488" spans="1:5" ht="56.25">
      <c r="A488" s="257"/>
      <c r="B488" s="258" t="s">
        <v>33</v>
      </c>
      <c r="C488" s="253" t="s">
        <v>34</v>
      </c>
      <c r="D488" s="259">
        <v>765.8</v>
      </c>
      <c r="E488" s="259">
        <v>765.8</v>
      </c>
    </row>
    <row r="489" spans="1:5" ht="56.25">
      <c r="A489" s="23" t="s">
        <v>252</v>
      </c>
      <c r="B489" s="23"/>
      <c r="C489" s="13" t="s">
        <v>253</v>
      </c>
      <c r="D489" s="26">
        <f>D490+D494</f>
        <v>17301.199999999997</v>
      </c>
      <c r="E489" s="26">
        <f>E490+E494</f>
        <v>17301.199999999997</v>
      </c>
    </row>
    <row r="490" spans="1:5" ht="18.75">
      <c r="A490" s="18" t="s">
        <v>254</v>
      </c>
      <c r="B490" s="18" t="s">
        <v>299</v>
      </c>
      <c r="C490" s="10" t="s">
        <v>32</v>
      </c>
      <c r="D490" s="25">
        <f>D491+D492+D493</f>
        <v>17212.1</v>
      </c>
      <c r="E490" s="25">
        <f>E491+E492+E493</f>
        <v>17212.1</v>
      </c>
    </row>
    <row r="491" spans="1:5" ht="56.25">
      <c r="A491" s="18"/>
      <c r="B491" s="18" t="s">
        <v>33</v>
      </c>
      <c r="C491" s="11" t="s">
        <v>34</v>
      </c>
      <c r="D491" s="25">
        <v>14416</v>
      </c>
      <c r="E491" s="25">
        <v>14416</v>
      </c>
    </row>
    <row r="492" spans="1:5" ht="18.75">
      <c r="A492" s="18"/>
      <c r="B492" s="18" t="s">
        <v>16</v>
      </c>
      <c r="C492" s="11" t="s">
        <v>17</v>
      </c>
      <c r="D492" s="25">
        <v>2710</v>
      </c>
      <c r="E492" s="25">
        <v>2710</v>
      </c>
    </row>
    <row r="493" spans="1:5" ht="18.75">
      <c r="A493" s="18"/>
      <c r="B493" s="18" t="s">
        <v>47</v>
      </c>
      <c r="C493" s="11" t="s">
        <v>48</v>
      </c>
      <c r="D493" s="25">
        <v>86.1</v>
      </c>
      <c r="E493" s="25">
        <v>86.1</v>
      </c>
    </row>
    <row r="494" spans="1:5" ht="37.5">
      <c r="A494" s="257" t="s">
        <v>496</v>
      </c>
      <c r="B494" s="257"/>
      <c r="C494" s="256" t="s">
        <v>348</v>
      </c>
      <c r="D494" s="262">
        <f>D495</f>
        <v>89.1</v>
      </c>
      <c r="E494" s="262">
        <f>E495</f>
        <v>89.1</v>
      </c>
    </row>
    <row r="495" spans="1:5" ht="56.25">
      <c r="A495" s="257"/>
      <c r="B495" s="258" t="s">
        <v>33</v>
      </c>
      <c r="C495" s="253" t="s">
        <v>34</v>
      </c>
      <c r="D495" s="259">
        <v>89.1</v>
      </c>
      <c r="E495" s="259">
        <v>89.1</v>
      </c>
    </row>
    <row r="496" spans="1:6" s="4" customFormat="1" ht="37.5">
      <c r="A496" s="8" t="s">
        <v>927</v>
      </c>
      <c r="B496" s="23"/>
      <c r="C496" s="12" t="s">
        <v>780</v>
      </c>
      <c r="D496" s="26">
        <f>D497</f>
        <v>59811.9</v>
      </c>
      <c r="E496" s="26">
        <f>E497</f>
        <v>59811.9</v>
      </c>
      <c r="F496" s="2"/>
    </row>
    <row r="497" spans="1:5" ht="18.75">
      <c r="A497" s="18" t="s">
        <v>928</v>
      </c>
      <c r="B497" s="18"/>
      <c r="C497" s="11" t="s">
        <v>121</v>
      </c>
      <c r="D497" s="25">
        <f>D498+D499+D500</f>
        <v>59811.9</v>
      </c>
      <c r="E497" s="25">
        <f>E498+E499+E500</f>
        <v>59811.9</v>
      </c>
    </row>
    <row r="498" spans="1:5" ht="56.25">
      <c r="A498" s="18"/>
      <c r="B498" s="18" t="s">
        <v>33</v>
      </c>
      <c r="C498" s="11" t="s">
        <v>34</v>
      </c>
      <c r="D498" s="25">
        <v>53498.4</v>
      </c>
      <c r="E498" s="25">
        <v>53498.4</v>
      </c>
    </row>
    <row r="499" spans="1:5" ht="18.75">
      <c r="A499" s="18"/>
      <c r="B499" s="18" t="s">
        <v>16</v>
      </c>
      <c r="C499" s="11" t="s">
        <v>17</v>
      </c>
      <c r="D499" s="25">
        <v>6077.3</v>
      </c>
      <c r="E499" s="25">
        <v>6077.3</v>
      </c>
    </row>
    <row r="500" spans="1:5" ht="18.75">
      <c r="A500" s="18"/>
      <c r="B500" s="18" t="s">
        <v>47</v>
      </c>
      <c r="C500" s="11" t="s">
        <v>48</v>
      </c>
      <c r="D500" s="25">
        <v>236.2</v>
      </c>
      <c r="E500" s="25">
        <v>236.2</v>
      </c>
    </row>
    <row r="501" spans="1:5" ht="37.5">
      <c r="A501" s="23" t="s">
        <v>255</v>
      </c>
      <c r="B501" s="23" t="s">
        <v>299</v>
      </c>
      <c r="C501" s="13" t="s">
        <v>256</v>
      </c>
      <c r="D501" s="26">
        <f>D502+D506+D510</f>
        <v>5302.7</v>
      </c>
      <c r="E501" s="26">
        <f>E502+E506+E510</f>
        <v>5770.4</v>
      </c>
    </row>
    <row r="502" spans="1:5" ht="37.5">
      <c r="A502" s="23" t="s">
        <v>257</v>
      </c>
      <c r="B502" s="23" t="s">
        <v>299</v>
      </c>
      <c r="C502" s="13" t="s">
        <v>258</v>
      </c>
      <c r="D502" s="26">
        <f aca="true" t="shared" si="4" ref="D502:E504">D503</f>
        <v>190</v>
      </c>
      <c r="E502" s="26">
        <f t="shared" si="4"/>
        <v>190</v>
      </c>
    </row>
    <row r="503" spans="1:5" ht="37.5">
      <c r="A503" s="23" t="s">
        <v>259</v>
      </c>
      <c r="B503" s="23"/>
      <c r="C503" s="13" t="s">
        <v>260</v>
      </c>
      <c r="D503" s="26">
        <f t="shared" si="4"/>
        <v>190</v>
      </c>
      <c r="E503" s="26">
        <f t="shared" si="4"/>
        <v>190</v>
      </c>
    </row>
    <row r="504" spans="1:5" ht="18.75">
      <c r="A504" s="18" t="s">
        <v>261</v>
      </c>
      <c r="B504" s="18" t="s">
        <v>299</v>
      </c>
      <c r="C504" s="10" t="s">
        <v>557</v>
      </c>
      <c r="D504" s="25">
        <f t="shared" si="4"/>
        <v>190</v>
      </c>
      <c r="E504" s="25">
        <f t="shared" si="4"/>
        <v>190</v>
      </c>
    </row>
    <row r="505" spans="1:5" ht="18.75">
      <c r="A505" s="18"/>
      <c r="B505" s="18" t="s">
        <v>16</v>
      </c>
      <c r="C505" s="11" t="s">
        <v>17</v>
      </c>
      <c r="D505" s="25">
        <v>190</v>
      </c>
      <c r="E505" s="25">
        <v>190</v>
      </c>
    </row>
    <row r="506" spans="1:5" ht="18.75">
      <c r="A506" s="23" t="s">
        <v>262</v>
      </c>
      <c r="B506" s="23" t="s">
        <v>299</v>
      </c>
      <c r="C506" s="13" t="s">
        <v>263</v>
      </c>
      <c r="D506" s="26">
        <f aca="true" t="shared" si="5" ref="D506:E508">D507</f>
        <v>800</v>
      </c>
      <c r="E506" s="26">
        <f t="shared" si="5"/>
        <v>1052</v>
      </c>
    </row>
    <row r="507" spans="1:5" ht="37.5">
      <c r="A507" s="23" t="s">
        <v>264</v>
      </c>
      <c r="B507" s="23"/>
      <c r="C507" s="13" t="s">
        <v>296</v>
      </c>
      <c r="D507" s="26">
        <f t="shared" si="5"/>
        <v>800</v>
      </c>
      <c r="E507" s="26">
        <f t="shared" si="5"/>
        <v>1052</v>
      </c>
    </row>
    <row r="508" spans="1:5" ht="18.75">
      <c r="A508" s="18" t="s">
        <v>265</v>
      </c>
      <c r="B508" s="18" t="s">
        <v>299</v>
      </c>
      <c r="C508" s="10" t="s">
        <v>266</v>
      </c>
      <c r="D508" s="25">
        <f t="shared" si="5"/>
        <v>800</v>
      </c>
      <c r="E508" s="25">
        <f t="shared" si="5"/>
        <v>1052</v>
      </c>
    </row>
    <row r="509" spans="1:5" ht="18.75">
      <c r="A509" s="18"/>
      <c r="B509" s="18" t="s">
        <v>16</v>
      </c>
      <c r="C509" s="11" t="s">
        <v>17</v>
      </c>
      <c r="D509" s="25">
        <v>800</v>
      </c>
      <c r="E509" s="25">
        <v>1052</v>
      </c>
    </row>
    <row r="510" spans="1:5" ht="37.5">
      <c r="A510" s="23" t="s">
        <v>267</v>
      </c>
      <c r="B510" s="23" t="s">
        <v>299</v>
      </c>
      <c r="C510" s="13" t="s">
        <v>268</v>
      </c>
      <c r="D510" s="26">
        <f aca="true" t="shared" si="6" ref="D510:E512">D511</f>
        <v>4312.7</v>
      </c>
      <c r="E510" s="26">
        <f t="shared" si="6"/>
        <v>4528.4</v>
      </c>
    </row>
    <row r="511" spans="1:5" ht="37.5">
      <c r="A511" s="23" t="s">
        <v>269</v>
      </c>
      <c r="B511" s="23"/>
      <c r="C511" s="13" t="s">
        <v>29</v>
      </c>
      <c r="D511" s="26">
        <f>D512+D514</f>
        <v>4312.7</v>
      </c>
      <c r="E511" s="26">
        <f>E512+E514</f>
        <v>4528.4</v>
      </c>
    </row>
    <row r="512" spans="1:5" ht="18.75">
      <c r="A512" s="18" t="s">
        <v>270</v>
      </c>
      <c r="B512" s="18" t="s">
        <v>299</v>
      </c>
      <c r="C512" s="10" t="s">
        <v>359</v>
      </c>
      <c r="D512" s="25">
        <f t="shared" si="6"/>
        <v>215</v>
      </c>
      <c r="E512" s="25">
        <f t="shared" si="6"/>
        <v>215</v>
      </c>
    </row>
    <row r="513" spans="1:5" ht="18.75">
      <c r="A513" s="18"/>
      <c r="B513" s="18" t="s">
        <v>47</v>
      </c>
      <c r="C513" s="11" t="s">
        <v>48</v>
      </c>
      <c r="D513" s="25">
        <v>215</v>
      </c>
      <c r="E513" s="25">
        <v>215</v>
      </c>
    </row>
    <row r="514" spans="1:5" ht="18.75">
      <c r="A514" s="18" t="s">
        <v>271</v>
      </c>
      <c r="B514" s="18" t="s">
        <v>299</v>
      </c>
      <c r="C514" s="10" t="s">
        <v>40</v>
      </c>
      <c r="D514" s="25">
        <f>D515</f>
        <v>4097.7</v>
      </c>
      <c r="E514" s="25">
        <f>E515</f>
        <v>4313.4</v>
      </c>
    </row>
    <row r="515" spans="1:5" ht="37.5">
      <c r="A515" s="18"/>
      <c r="B515" s="18" t="s">
        <v>12</v>
      </c>
      <c r="C515" s="11" t="s">
        <v>13</v>
      </c>
      <c r="D515" s="25">
        <v>4097.7</v>
      </c>
      <c r="E515" s="25">
        <v>4313.4</v>
      </c>
    </row>
    <row r="516" spans="1:5" ht="20.25">
      <c r="A516" s="23"/>
      <c r="B516" s="23"/>
      <c r="C516" s="38" t="s">
        <v>317</v>
      </c>
      <c r="D516" s="26">
        <f>D501+D451+D425+D401+D344+D244+D208+D141+D86+D11</f>
        <v>2454522.836</v>
      </c>
      <c r="E516" s="26">
        <f>E501+E451+E425+E401+E344+E244+E208+E141+E86+E11</f>
        <v>2356584.0999999996</v>
      </c>
    </row>
    <row r="517" spans="1:5" ht="18.75">
      <c r="A517" s="18"/>
      <c r="B517" s="18"/>
      <c r="C517" s="11"/>
      <c r="D517" s="25"/>
      <c r="E517" s="25"/>
    </row>
    <row r="518" spans="1:5" ht="18.75">
      <c r="A518" s="23" t="s">
        <v>272</v>
      </c>
      <c r="B518" s="23" t="s">
        <v>299</v>
      </c>
      <c r="C518" s="13" t="s">
        <v>273</v>
      </c>
      <c r="D518" s="26">
        <f>D519+D521+D523+D525+D529+D531+D534+D536</f>
        <v>20682.000000000004</v>
      </c>
      <c r="E518" s="26">
        <f>E519+E521+E523+E525+E529+E531+E534+E536</f>
        <v>20730.7</v>
      </c>
    </row>
    <row r="519" spans="1:5" ht="18.75">
      <c r="A519" s="18" t="s">
        <v>274</v>
      </c>
      <c r="B519" s="18" t="s">
        <v>299</v>
      </c>
      <c r="C519" s="10" t="s">
        <v>737</v>
      </c>
      <c r="D519" s="25">
        <f>D520</f>
        <v>2819.6</v>
      </c>
      <c r="E519" s="25">
        <f>E520</f>
        <v>2819.6</v>
      </c>
    </row>
    <row r="520" spans="1:5" ht="56.25">
      <c r="A520" s="18"/>
      <c r="B520" s="18" t="s">
        <v>33</v>
      </c>
      <c r="C520" s="11" t="s">
        <v>34</v>
      </c>
      <c r="D520" s="25">
        <v>2819.6</v>
      </c>
      <c r="E520" s="25">
        <v>2819.6</v>
      </c>
    </row>
    <row r="521" spans="1:5" ht="18.75">
      <c r="A521" s="18" t="s">
        <v>275</v>
      </c>
      <c r="B521" s="18" t="s">
        <v>299</v>
      </c>
      <c r="C521" s="10" t="s">
        <v>276</v>
      </c>
      <c r="D521" s="25">
        <f>D522</f>
        <v>2328.8</v>
      </c>
      <c r="E521" s="25">
        <f>E522</f>
        <v>2382.4</v>
      </c>
    </row>
    <row r="522" spans="1:5" ht="56.25">
      <c r="A522" s="18"/>
      <c r="B522" s="18" t="s">
        <v>33</v>
      </c>
      <c r="C522" s="11" t="s">
        <v>34</v>
      </c>
      <c r="D522" s="25">
        <v>2328.8</v>
      </c>
      <c r="E522" s="25">
        <v>2382.4</v>
      </c>
    </row>
    <row r="523" spans="1:5" ht="18.75">
      <c r="A523" s="18" t="s">
        <v>277</v>
      </c>
      <c r="B523" s="18" t="s">
        <v>299</v>
      </c>
      <c r="C523" s="10" t="s">
        <v>278</v>
      </c>
      <c r="D523" s="25">
        <f>D524</f>
        <v>1510.3</v>
      </c>
      <c r="E523" s="25">
        <f>E524</f>
        <v>1510.3</v>
      </c>
    </row>
    <row r="524" spans="1:5" ht="56.25">
      <c r="A524" s="18"/>
      <c r="B524" s="18" t="s">
        <v>33</v>
      </c>
      <c r="C524" s="11" t="s">
        <v>34</v>
      </c>
      <c r="D524" s="25">
        <v>1510.3</v>
      </c>
      <c r="E524" s="25">
        <v>1510.3</v>
      </c>
    </row>
    <row r="525" spans="1:5" ht="18.75">
      <c r="A525" s="18" t="s">
        <v>293</v>
      </c>
      <c r="B525" s="18" t="s">
        <v>299</v>
      </c>
      <c r="C525" s="10" t="s">
        <v>32</v>
      </c>
      <c r="D525" s="25">
        <f>D526+D527+D528</f>
        <v>9102.7</v>
      </c>
      <c r="E525" s="25">
        <f>E526+E527+E528</f>
        <v>9097.7</v>
      </c>
    </row>
    <row r="526" spans="1:5" ht="56.25">
      <c r="A526" s="18"/>
      <c r="B526" s="18" t="s">
        <v>33</v>
      </c>
      <c r="C526" s="11" t="s">
        <v>34</v>
      </c>
      <c r="D526" s="25">
        <v>7555</v>
      </c>
      <c r="E526" s="25">
        <v>7555</v>
      </c>
    </row>
    <row r="527" spans="1:5" ht="18.75">
      <c r="A527" s="18"/>
      <c r="B527" s="18" t="s">
        <v>16</v>
      </c>
      <c r="C527" s="11" t="s">
        <v>17</v>
      </c>
      <c r="D527" s="25">
        <v>1523.5</v>
      </c>
      <c r="E527" s="25">
        <v>1518.5</v>
      </c>
    </row>
    <row r="528" spans="1:5" ht="18.75">
      <c r="A528" s="18"/>
      <c r="B528" s="18" t="s">
        <v>47</v>
      </c>
      <c r="C528" s="11" t="s">
        <v>48</v>
      </c>
      <c r="D528" s="25">
        <v>24.2</v>
      </c>
      <c r="E528" s="25">
        <v>24.2</v>
      </c>
    </row>
    <row r="529" spans="1:5" ht="18.75">
      <c r="A529" s="18" t="s">
        <v>279</v>
      </c>
      <c r="B529" s="18" t="s">
        <v>299</v>
      </c>
      <c r="C529" s="10" t="s">
        <v>280</v>
      </c>
      <c r="D529" s="25">
        <f>D530</f>
        <v>1612.7</v>
      </c>
      <c r="E529" s="25">
        <f>E530</f>
        <v>1612.7</v>
      </c>
    </row>
    <row r="530" spans="1:5" ht="56.25">
      <c r="A530" s="18"/>
      <c r="B530" s="18" t="s">
        <v>33</v>
      </c>
      <c r="C530" s="11" t="s">
        <v>34</v>
      </c>
      <c r="D530" s="25">
        <v>1612.7</v>
      </c>
      <c r="E530" s="25">
        <v>1612.7</v>
      </c>
    </row>
    <row r="531" spans="1:5" ht="18.75">
      <c r="A531" s="18" t="s">
        <v>281</v>
      </c>
      <c r="B531" s="18" t="s">
        <v>299</v>
      </c>
      <c r="C531" s="10" t="s">
        <v>368</v>
      </c>
      <c r="D531" s="25">
        <f>D532+D533</f>
        <v>1511.9</v>
      </c>
      <c r="E531" s="25">
        <f>E532+E533</f>
        <v>1512</v>
      </c>
    </row>
    <row r="532" spans="1:5" ht="56.25">
      <c r="A532" s="18"/>
      <c r="B532" s="18" t="s">
        <v>33</v>
      </c>
      <c r="C532" s="11" t="s">
        <v>34</v>
      </c>
      <c r="D532" s="25">
        <v>1351.9</v>
      </c>
      <c r="E532" s="25">
        <v>1352</v>
      </c>
    </row>
    <row r="533" spans="1:5" ht="18.75">
      <c r="A533" s="18"/>
      <c r="B533" s="18" t="s">
        <v>16</v>
      </c>
      <c r="C533" s="11" t="s">
        <v>17</v>
      </c>
      <c r="D533" s="25">
        <v>160</v>
      </c>
      <c r="E533" s="25">
        <v>160</v>
      </c>
    </row>
    <row r="534" spans="1:5" ht="18.75">
      <c r="A534" s="18" t="s">
        <v>284</v>
      </c>
      <c r="B534" s="18" t="s">
        <v>299</v>
      </c>
      <c r="C534" s="10" t="s">
        <v>359</v>
      </c>
      <c r="D534" s="25">
        <f>D535</f>
        <v>82</v>
      </c>
      <c r="E534" s="25">
        <f>E535</f>
        <v>82</v>
      </c>
    </row>
    <row r="535" spans="1:5" ht="18.75">
      <c r="A535" s="18"/>
      <c r="B535" s="18" t="s">
        <v>16</v>
      </c>
      <c r="C535" s="11" t="s">
        <v>17</v>
      </c>
      <c r="D535" s="25">
        <v>82</v>
      </c>
      <c r="E535" s="25">
        <v>82</v>
      </c>
    </row>
    <row r="536" spans="1:5" ht="18.75">
      <c r="A536" s="18" t="s">
        <v>282</v>
      </c>
      <c r="B536" s="18" t="s">
        <v>299</v>
      </c>
      <c r="C536" s="10" t="s">
        <v>283</v>
      </c>
      <c r="D536" s="25">
        <f>D537</f>
        <v>1714</v>
      </c>
      <c r="E536" s="25">
        <f>E537</f>
        <v>1714</v>
      </c>
    </row>
    <row r="537" spans="1:5" ht="18.75">
      <c r="A537" s="18"/>
      <c r="B537" s="18" t="s">
        <v>21</v>
      </c>
      <c r="C537" s="11" t="s">
        <v>22</v>
      </c>
      <c r="D537" s="25">
        <v>1714</v>
      </c>
      <c r="E537" s="25">
        <v>1714</v>
      </c>
    </row>
    <row r="538" spans="1:5" ht="37.5">
      <c r="A538" s="23" t="s">
        <v>285</v>
      </c>
      <c r="B538" s="23" t="s">
        <v>299</v>
      </c>
      <c r="C538" s="13" t="s">
        <v>286</v>
      </c>
      <c r="D538" s="26">
        <f>D539+D541+D545+D547+D543+D549+D551</f>
        <v>17629.963999999993</v>
      </c>
      <c r="E538" s="26">
        <f>E539+E541+E545+E547+E543+E549+E551</f>
        <v>85382.2</v>
      </c>
    </row>
    <row r="539" spans="1:5" ht="37.5">
      <c r="A539" s="18" t="s">
        <v>287</v>
      </c>
      <c r="B539" s="18" t="s">
        <v>299</v>
      </c>
      <c r="C539" s="10" t="s">
        <v>362</v>
      </c>
      <c r="D539" s="25">
        <f>D540</f>
        <v>440</v>
      </c>
      <c r="E539" s="25">
        <f>E540</f>
        <v>440</v>
      </c>
    </row>
    <row r="540" spans="1:5" ht="18.75">
      <c r="A540" s="18"/>
      <c r="B540" s="18" t="s">
        <v>16</v>
      </c>
      <c r="C540" s="11" t="s">
        <v>17</v>
      </c>
      <c r="D540" s="25">
        <v>440</v>
      </c>
      <c r="E540" s="25">
        <v>440</v>
      </c>
    </row>
    <row r="541" spans="1:5" ht="18.75">
      <c r="A541" s="7" t="s">
        <v>288</v>
      </c>
      <c r="B541" s="18" t="s">
        <v>299</v>
      </c>
      <c r="C541" s="10" t="s">
        <v>289</v>
      </c>
      <c r="D541" s="25">
        <f>D542</f>
        <v>1500</v>
      </c>
      <c r="E541" s="25">
        <f>E542</f>
        <v>1500</v>
      </c>
    </row>
    <row r="542" spans="1:5" ht="18.75">
      <c r="A542" s="18"/>
      <c r="B542" s="18" t="s">
        <v>47</v>
      </c>
      <c r="C542" s="11" t="s">
        <v>48</v>
      </c>
      <c r="D542" s="25">
        <v>1500</v>
      </c>
      <c r="E542" s="25">
        <v>1500</v>
      </c>
    </row>
    <row r="543" spans="1:5" ht="56.25" hidden="1">
      <c r="A543" s="7" t="s">
        <v>1050</v>
      </c>
      <c r="B543" s="18"/>
      <c r="C543" s="10" t="s">
        <v>770</v>
      </c>
      <c r="D543" s="25">
        <f>D544</f>
        <v>0</v>
      </c>
      <c r="E543" s="25">
        <f>E544</f>
        <v>0</v>
      </c>
    </row>
    <row r="544" spans="1:5" ht="18.75" hidden="1">
      <c r="A544" s="7"/>
      <c r="B544" s="18" t="s">
        <v>47</v>
      </c>
      <c r="C544" s="11" t="s">
        <v>48</v>
      </c>
      <c r="D544" s="25"/>
      <c r="E544" s="25"/>
    </row>
    <row r="545" spans="1:5" ht="18.75">
      <c r="A545" s="345" t="s">
        <v>797</v>
      </c>
      <c r="B545" s="18"/>
      <c r="C545" s="11" t="s">
        <v>798</v>
      </c>
      <c r="D545" s="25">
        <f>D546</f>
        <v>0</v>
      </c>
      <c r="E545" s="25">
        <f>E546</f>
        <v>3500</v>
      </c>
    </row>
    <row r="546" spans="1:5" ht="18.75">
      <c r="A546" s="23"/>
      <c r="B546" s="18" t="s">
        <v>47</v>
      </c>
      <c r="C546" s="11" t="s">
        <v>48</v>
      </c>
      <c r="D546" s="25"/>
      <c r="E546" s="25">
        <v>3500</v>
      </c>
    </row>
    <row r="547" spans="1:5" ht="37.5">
      <c r="A547" s="7" t="s">
        <v>986</v>
      </c>
      <c r="B547" s="18"/>
      <c r="C547" s="10" t="s">
        <v>307</v>
      </c>
      <c r="D547" s="25">
        <f>D548</f>
        <v>200</v>
      </c>
      <c r="E547" s="25">
        <f>E548</f>
        <v>200</v>
      </c>
    </row>
    <row r="548" spans="1:5" ht="18.75">
      <c r="A548" s="7"/>
      <c r="B548" s="18" t="s">
        <v>47</v>
      </c>
      <c r="C548" s="11" t="s">
        <v>48</v>
      </c>
      <c r="D548" s="25">
        <v>200</v>
      </c>
      <c r="E548" s="25">
        <v>200</v>
      </c>
    </row>
    <row r="549" spans="1:5" ht="56.25">
      <c r="A549" s="19" t="s">
        <v>799</v>
      </c>
      <c r="B549" s="18"/>
      <c r="C549" s="11" t="s">
        <v>988</v>
      </c>
      <c r="D549" s="191">
        <f>D550</f>
        <v>1795.564</v>
      </c>
      <c r="E549" s="191">
        <f>E550</f>
        <v>1024</v>
      </c>
    </row>
    <row r="550" spans="1:5" ht="18.75">
      <c r="A550" s="19"/>
      <c r="B550" s="19" t="s">
        <v>47</v>
      </c>
      <c r="C550" s="11" t="s">
        <v>48</v>
      </c>
      <c r="D550" s="191">
        <v>1795.564</v>
      </c>
      <c r="E550" s="191">
        <v>1024</v>
      </c>
    </row>
    <row r="551" spans="1:5" ht="56.25">
      <c r="A551" s="257" t="s">
        <v>799</v>
      </c>
      <c r="B551" s="258"/>
      <c r="C551" s="253" t="s">
        <v>989</v>
      </c>
      <c r="D551" s="259">
        <f>D552</f>
        <v>13694.399999999994</v>
      </c>
      <c r="E551" s="259">
        <f>E552</f>
        <v>78718.2</v>
      </c>
    </row>
    <row r="552" spans="1:5" ht="18.75">
      <c r="A552" s="257"/>
      <c r="B552" s="257" t="s">
        <v>47</v>
      </c>
      <c r="C552" s="253" t="s">
        <v>48</v>
      </c>
      <c r="D552" s="259">
        <f>78718.2-65023.8</f>
        <v>13694.399999999994</v>
      </c>
      <c r="E552" s="259">
        <v>78718.2</v>
      </c>
    </row>
    <row r="553" spans="1:5" ht="18.75">
      <c r="A553" s="18" t="s">
        <v>290</v>
      </c>
      <c r="B553" s="23" t="s">
        <v>299</v>
      </c>
      <c r="C553" s="13" t="s">
        <v>291</v>
      </c>
      <c r="D553" s="26">
        <f>D554</f>
        <v>34147.4</v>
      </c>
      <c r="E553" s="26">
        <f>E554</f>
        <v>68023.8</v>
      </c>
    </row>
    <row r="554" spans="1:5" ht="18.75">
      <c r="A554" s="18" t="s">
        <v>484</v>
      </c>
      <c r="B554" s="18" t="s">
        <v>47</v>
      </c>
      <c r="C554" s="11" t="s">
        <v>48</v>
      </c>
      <c r="D554" s="25">
        <v>34147.4</v>
      </c>
      <c r="E554" s="25">
        <v>68023.8</v>
      </c>
    </row>
    <row r="555" spans="1:5" ht="20.25">
      <c r="A555" s="257"/>
      <c r="B555" s="257"/>
      <c r="C555" s="39" t="s">
        <v>318</v>
      </c>
      <c r="D555" s="26">
        <f>D538+D518+D553</f>
        <v>72459.364</v>
      </c>
      <c r="E555" s="26">
        <f>E538+E518+E553</f>
        <v>174136.7</v>
      </c>
    </row>
    <row r="556" spans="1:5" ht="18.75">
      <c r="A556" s="306" t="s">
        <v>294</v>
      </c>
      <c r="B556" s="307"/>
      <c r="C556" s="308"/>
      <c r="D556" s="26">
        <f>D555+D516</f>
        <v>2526982.2</v>
      </c>
      <c r="E556" s="26">
        <f>E555+E516</f>
        <v>2530720.8</v>
      </c>
    </row>
    <row r="557" spans="1:5" ht="18.75" hidden="1">
      <c r="A557" s="272"/>
      <c r="B557" s="272"/>
      <c r="C557" s="273"/>
      <c r="D557" s="274"/>
      <c r="E557" s="274"/>
    </row>
    <row r="558" spans="1:5" ht="18.75" customHeight="1" hidden="1">
      <c r="A558" s="14"/>
      <c r="B558" s="14"/>
      <c r="C558" s="73" t="s">
        <v>505</v>
      </c>
      <c r="D558" s="264">
        <v>1161087.4</v>
      </c>
      <c r="E558" s="264">
        <v>1170245.8</v>
      </c>
    </row>
    <row r="559" spans="1:5" ht="18.75" hidden="1">
      <c r="A559" s="14"/>
      <c r="B559" s="14"/>
      <c r="C559" s="73" t="s">
        <v>506</v>
      </c>
      <c r="D559" s="77">
        <v>1365894.8</v>
      </c>
      <c r="E559" s="77">
        <v>1360475</v>
      </c>
    </row>
    <row r="560" spans="1:5" ht="18.75" hidden="1">
      <c r="A560" s="14"/>
      <c r="B560" s="14"/>
      <c r="C560" s="5"/>
      <c r="D560" s="192">
        <f>SUM(D558:D559)</f>
        <v>2526982.2</v>
      </c>
      <c r="E560" s="192">
        <f>SUM(E558:E559)</f>
        <v>2530720.8</v>
      </c>
    </row>
    <row r="561" spans="1:5" ht="18.75" hidden="1">
      <c r="A561" s="14"/>
      <c r="B561" s="14"/>
      <c r="C561" s="5"/>
      <c r="D561" s="56"/>
      <c r="E561" s="56"/>
    </row>
    <row r="562" spans="1:5" ht="18.75" hidden="1">
      <c r="A562" s="14"/>
      <c r="B562" s="14"/>
      <c r="C562" s="5"/>
      <c r="D562" s="78">
        <f>D556-D560</f>
        <v>0</v>
      </c>
      <c r="E562" s="78">
        <f>E556-E560</f>
        <v>0</v>
      </c>
    </row>
    <row r="563" ht="18.75" hidden="1"/>
    <row r="564" ht="18.75" hidden="1"/>
    <row r="565" ht="18.75" hidden="1"/>
    <row r="566" ht="18.75" hidden="1"/>
  </sheetData>
  <sheetProtection/>
  <mergeCells count="3">
    <mergeCell ref="A1:B1"/>
    <mergeCell ref="A6:E6"/>
    <mergeCell ref="A556:C556"/>
  </mergeCell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05"/>
  <sheetViews>
    <sheetView zoomScale="80" zoomScaleNormal="80" zoomScalePageLayoutView="0" workbookViewId="0" topLeftCell="A1">
      <selection activeCell="G1" sqref="G1:G16384"/>
    </sheetView>
  </sheetViews>
  <sheetFormatPr defaultColWidth="40.75390625" defaultRowHeight="12.75"/>
  <cols>
    <col min="1" max="2" width="15.75390625" style="14" customWidth="1"/>
    <col min="3" max="3" width="23.125" style="14" customWidth="1"/>
    <col min="4" max="4" width="12.25390625" style="14" customWidth="1"/>
    <col min="5" max="5" width="171.125" style="5" customWidth="1"/>
    <col min="6" max="6" width="25.75390625" style="56" customWidth="1"/>
    <col min="7" max="7" width="18.25390625" style="2" customWidth="1"/>
    <col min="8" max="16384" width="40.75390625" style="2" customWidth="1"/>
  </cols>
  <sheetData>
    <row r="1" spans="2:6" ht="24" customHeight="1">
      <c r="B1" s="309"/>
      <c r="C1" s="309"/>
      <c r="D1" s="309"/>
      <c r="F1" s="31" t="s">
        <v>740</v>
      </c>
    </row>
    <row r="2" spans="2:6" ht="18.75" customHeight="1">
      <c r="B2" s="30"/>
      <c r="C2" s="30"/>
      <c r="D2" s="30"/>
      <c r="E2" s="3"/>
      <c r="F2" s="32" t="s">
        <v>315</v>
      </c>
    </row>
    <row r="3" spans="1:6" ht="20.25" customHeight="1">
      <c r="A3" s="30"/>
      <c r="B3" s="30"/>
      <c r="C3" s="30"/>
      <c r="D3" s="30"/>
      <c r="E3" s="3"/>
      <c r="F3" s="32" t="s">
        <v>316</v>
      </c>
    </row>
    <row r="4" spans="1:6" ht="18.75">
      <c r="A4" s="30"/>
      <c r="B4" s="30"/>
      <c r="C4" s="30"/>
      <c r="D4" s="30"/>
      <c r="E4" s="3"/>
      <c r="F4" s="1" t="s">
        <v>1062</v>
      </c>
    </row>
    <row r="6" spans="1:6" ht="18.75" customHeight="1">
      <c r="A6" s="314" t="s">
        <v>765</v>
      </c>
      <c r="B6" s="314"/>
      <c r="C6" s="314"/>
      <c r="D6" s="314"/>
      <c r="E6" s="314"/>
      <c r="F6" s="314"/>
    </row>
    <row r="7" spans="1:6" ht="18.75" customHeight="1">
      <c r="A7" s="314"/>
      <c r="B7" s="314"/>
      <c r="C7" s="314"/>
      <c r="D7" s="314"/>
      <c r="E7" s="314"/>
      <c r="F7" s="314"/>
    </row>
    <row r="8" ht="23.25" customHeight="1">
      <c r="F8" s="344" t="s">
        <v>0</v>
      </c>
    </row>
    <row r="9" spans="1:6" s="3" customFormat="1" ht="18.75" customHeight="1">
      <c r="A9" s="310" t="s">
        <v>351</v>
      </c>
      <c r="B9" s="310" t="s">
        <v>352</v>
      </c>
      <c r="C9" s="310"/>
      <c r="D9" s="310"/>
      <c r="E9" s="311" t="s">
        <v>3</v>
      </c>
      <c r="F9" s="312" t="s">
        <v>1070</v>
      </c>
    </row>
    <row r="10" spans="1:6" s="3" customFormat="1" ht="59.25" customHeight="1">
      <c r="A10" s="310"/>
      <c r="B10" s="55" t="s">
        <v>353</v>
      </c>
      <c r="C10" s="35" t="s">
        <v>4</v>
      </c>
      <c r="D10" s="35" t="s">
        <v>5</v>
      </c>
      <c r="E10" s="311"/>
      <c r="F10" s="313"/>
    </row>
    <row r="11" spans="1:6" s="4" customFormat="1" ht="18.75">
      <c r="A11" s="15">
        <v>1</v>
      </c>
      <c r="B11" s="15">
        <v>2</v>
      </c>
      <c r="C11" s="16" t="s">
        <v>2</v>
      </c>
      <c r="D11" s="16" t="s">
        <v>1</v>
      </c>
      <c r="E11" s="24">
        <v>5</v>
      </c>
      <c r="F11" s="15">
        <v>6</v>
      </c>
    </row>
    <row r="12" spans="1:6" ht="26.25" customHeight="1">
      <c r="A12" s="23" t="s">
        <v>354</v>
      </c>
      <c r="B12" s="23" t="s">
        <v>299</v>
      </c>
      <c r="C12" s="23" t="s">
        <v>299</v>
      </c>
      <c r="D12" s="23" t="s">
        <v>299</v>
      </c>
      <c r="E12" s="13" t="s">
        <v>355</v>
      </c>
      <c r="F12" s="26">
        <f>F13+F27</f>
        <v>7075.5</v>
      </c>
    </row>
    <row r="13" spans="1:6" ht="18.75" customHeight="1">
      <c r="A13" s="23"/>
      <c r="B13" s="8" t="s">
        <v>356</v>
      </c>
      <c r="C13" s="8"/>
      <c r="D13" s="8"/>
      <c r="E13" s="9" t="s">
        <v>357</v>
      </c>
      <c r="F13" s="26">
        <f>F14+F23</f>
        <v>7040</v>
      </c>
    </row>
    <row r="14" spans="1:6" ht="18.75" customHeight="1">
      <c r="A14" s="23"/>
      <c r="B14" s="23" t="s">
        <v>358</v>
      </c>
      <c r="C14" s="23" t="s">
        <v>272</v>
      </c>
      <c r="D14" s="23" t="s">
        <v>299</v>
      </c>
      <c r="E14" s="13" t="s">
        <v>273</v>
      </c>
      <c r="F14" s="26">
        <f>F15+F17+F21</f>
        <v>7000</v>
      </c>
    </row>
    <row r="15" spans="1:6" ht="18.75" customHeight="1">
      <c r="A15" s="23"/>
      <c r="B15" s="23"/>
      <c r="C15" s="18" t="s">
        <v>277</v>
      </c>
      <c r="D15" s="18" t="s">
        <v>299</v>
      </c>
      <c r="E15" s="10" t="s">
        <v>278</v>
      </c>
      <c r="F15" s="25">
        <f>F16</f>
        <v>1747.6</v>
      </c>
    </row>
    <row r="16" spans="1:6" ht="37.5" customHeight="1">
      <c r="A16" s="18"/>
      <c r="B16" s="18"/>
      <c r="C16" s="18"/>
      <c r="D16" s="18" t="s">
        <v>33</v>
      </c>
      <c r="E16" s="11" t="s">
        <v>34</v>
      </c>
      <c r="F16" s="25">
        <v>1747.6</v>
      </c>
    </row>
    <row r="17" spans="1:6" ht="18.75" customHeight="1">
      <c r="A17" s="23"/>
      <c r="B17" s="23"/>
      <c r="C17" s="18" t="s">
        <v>293</v>
      </c>
      <c r="D17" s="18" t="s">
        <v>299</v>
      </c>
      <c r="E17" s="10" t="s">
        <v>32</v>
      </c>
      <c r="F17" s="25">
        <f>F18+F19+F20</f>
        <v>5242.4</v>
      </c>
    </row>
    <row r="18" spans="1:6" ht="37.5" customHeight="1">
      <c r="A18" s="18"/>
      <c r="B18" s="18"/>
      <c r="C18" s="18"/>
      <c r="D18" s="18" t="s">
        <v>33</v>
      </c>
      <c r="E18" s="11" t="s">
        <v>34</v>
      </c>
      <c r="F18" s="25">
        <v>4388</v>
      </c>
    </row>
    <row r="19" spans="1:6" ht="18.75" customHeight="1">
      <c r="A19" s="18"/>
      <c r="B19" s="18"/>
      <c r="C19" s="18"/>
      <c r="D19" s="18" t="s">
        <v>16</v>
      </c>
      <c r="E19" s="11" t="s">
        <v>17</v>
      </c>
      <c r="F19" s="25">
        <v>830.4</v>
      </c>
    </row>
    <row r="20" spans="1:6" ht="18.75" customHeight="1">
      <c r="A20" s="18"/>
      <c r="B20" s="18"/>
      <c r="C20" s="18"/>
      <c r="D20" s="18" t="s">
        <v>47</v>
      </c>
      <c r="E20" s="11" t="s">
        <v>48</v>
      </c>
      <c r="F20" s="25">
        <v>24</v>
      </c>
    </row>
    <row r="21" spans="1:6" ht="18.75" customHeight="1">
      <c r="A21" s="23"/>
      <c r="B21" s="23"/>
      <c r="C21" s="18" t="s">
        <v>284</v>
      </c>
      <c r="D21" s="18" t="s">
        <v>299</v>
      </c>
      <c r="E21" s="10" t="s">
        <v>359</v>
      </c>
      <c r="F21" s="25">
        <f>F22</f>
        <v>10</v>
      </c>
    </row>
    <row r="22" spans="1:6" ht="18.75" customHeight="1">
      <c r="A22" s="18"/>
      <c r="B22" s="18"/>
      <c r="C22" s="18"/>
      <c r="D22" s="18" t="s">
        <v>16</v>
      </c>
      <c r="E22" s="11" t="s">
        <v>17</v>
      </c>
      <c r="F22" s="25">
        <v>10</v>
      </c>
    </row>
    <row r="23" spans="1:6" ht="18.75" customHeight="1">
      <c r="A23" s="18"/>
      <c r="B23" s="17" t="s">
        <v>360</v>
      </c>
      <c r="C23" s="8"/>
      <c r="D23" s="8"/>
      <c r="E23" s="9" t="s">
        <v>361</v>
      </c>
      <c r="F23" s="26">
        <f>F24</f>
        <v>40</v>
      </c>
    </row>
    <row r="24" spans="1:6" ht="18.75" customHeight="1">
      <c r="A24" s="23"/>
      <c r="B24" s="23"/>
      <c r="C24" s="23" t="s">
        <v>285</v>
      </c>
      <c r="D24" s="23" t="s">
        <v>299</v>
      </c>
      <c r="E24" s="13" t="s">
        <v>286</v>
      </c>
      <c r="F24" s="26">
        <f>F25</f>
        <v>40</v>
      </c>
    </row>
    <row r="25" spans="1:6" ht="23.25" customHeight="1">
      <c r="A25" s="23"/>
      <c r="B25" s="18"/>
      <c r="C25" s="18" t="s">
        <v>287</v>
      </c>
      <c r="D25" s="18" t="s">
        <v>299</v>
      </c>
      <c r="E25" s="10" t="s">
        <v>362</v>
      </c>
      <c r="F25" s="25">
        <f>F26</f>
        <v>40</v>
      </c>
    </row>
    <row r="26" spans="1:6" ht="18.75" customHeight="1">
      <c r="A26" s="18"/>
      <c r="B26" s="18"/>
      <c r="C26" s="18"/>
      <c r="D26" s="18" t="s">
        <v>16</v>
      </c>
      <c r="E26" s="11" t="s">
        <v>17</v>
      </c>
      <c r="F26" s="25">
        <v>40</v>
      </c>
    </row>
    <row r="27" spans="1:7" s="4" customFormat="1" ht="18.75" customHeight="1">
      <c r="A27" s="23"/>
      <c r="B27" s="8" t="s">
        <v>419</v>
      </c>
      <c r="C27" s="19"/>
      <c r="D27" s="19"/>
      <c r="E27" s="9" t="s">
        <v>420</v>
      </c>
      <c r="F27" s="26">
        <f>F28</f>
        <v>35.5</v>
      </c>
      <c r="G27" s="2"/>
    </row>
    <row r="28" spans="1:7" s="4" customFormat="1" ht="18.75" customHeight="1">
      <c r="A28" s="23"/>
      <c r="B28" s="23" t="s">
        <v>504</v>
      </c>
      <c r="C28" s="23"/>
      <c r="D28" s="23"/>
      <c r="E28" s="12" t="s">
        <v>556</v>
      </c>
      <c r="F28" s="26">
        <f>F29</f>
        <v>35.5</v>
      </c>
      <c r="G28" s="2"/>
    </row>
    <row r="29" spans="1:6" ht="18.75" customHeight="1">
      <c r="A29" s="18"/>
      <c r="B29" s="18"/>
      <c r="C29" s="23" t="s">
        <v>272</v>
      </c>
      <c r="D29" s="23" t="s">
        <v>299</v>
      </c>
      <c r="E29" s="13" t="s">
        <v>273</v>
      </c>
      <c r="F29" s="25">
        <f>F30</f>
        <v>35.5</v>
      </c>
    </row>
    <row r="30" spans="1:6" ht="18.75" customHeight="1">
      <c r="A30" s="18"/>
      <c r="B30" s="18"/>
      <c r="C30" s="18" t="s">
        <v>293</v>
      </c>
      <c r="D30" s="18" t="s">
        <v>299</v>
      </c>
      <c r="E30" s="10" t="s">
        <v>32</v>
      </c>
      <c r="F30" s="25">
        <f>F31</f>
        <v>35.5</v>
      </c>
    </row>
    <row r="31" spans="1:6" ht="18.75" customHeight="1">
      <c r="A31" s="18"/>
      <c r="B31" s="18"/>
      <c r="C31" s="18"/>
      <c r="D31" s="18" t="s">
        <v>16</v>
      </c>
      <c r="E31" s="11" t="s">
        <v>17</v>
      </c>
      <c r="F31" s="25">
        <v>35.5</v>
      </c>
    </row>
    <row r="32" spans="1:6" ht="18.75" customHeight="1">
      <c r="A32" s="18"/>
      <c r="B32" s="18"/>
      <c r="C32" s="18"/>
      <c r="D32" s="18"/>
      <c r="E32" s="10"/>
      <c r="F32" s="26"/>
    </row>
    <row r="33" spans="1:6" ht="24.75" customHeight="1">
      <c r="A33" s="23" t="s">
        <v>363</v>
      </c>
      <c r="B33" s="23" t="s">
        <v>299</v>
      </c>
      <c r="C33" s="23" t="s">
        <v>299</v>
      </c>
      <c r="D33" s="23" t="s">
        <v>299</v>
      </c>
      <c r="E33" s="13" t="s">
        <v>364</v>
      </c>
      <c r="F33" s="26">
        <f>F34+F56</f>
        <v>12677.4</v>
      </c>
    </row>
    <row r="34" spans="1:6" ht="18.75" customHeight="1">
      <c r="A34" s="23"/>
      <c r="B34" s="8" t="s">
        <v>356</v>
      </c>
      <c r="C34" s="8"/>
      <c r="D34" s="8"/>
      <c r="E34" s="9" t="s">
        <v>357</v>
      </c>
      <c r="F34" s="26">
        <f>F35+F52</f>
        <v>12637.4</v>
      </c>
    </row>
    <row r="35" spans="1:6" ht="37.5" customHeight="1">
      <c r="A35" s="23"/>
      <c r="B35" s="17" t="s">
        <v>365</v>
      </c>
      <c r="C35" s="8"/>
      <c r="D35" s="8"/>
      <c r="E35" s="9" t="s">
        <v>366</v>
      </c>
      <c r="F35" s="26">
        <f>F36</f>
        <v>12043.4</v>
      </c>
    </row>
    <row r="36" spans="1:6" ht="18.75" customHeight="1">
      <c r="A36" s="23"/>
      <c r="B36" s="23"/>
      <c r="C36" s="23" t="s">
        <v>272</v>
      </c>
      <c r="D36" s="23" t="s">
        <v>299</v>
      </c>
      <c r="E36" s="13" t="s">
        <v>273</v>
      </c>
      <c r="F36" s="26">
        <f>F37+F39+F43+F45+F48+F50</f>
        <v>12043.4</v>
      </c>
    </row>
    <row r="37" spans="1:6" ht="18.75" customHeight="1">
      <c r="A37" s="18"/>
      <c r="B37" s="18"/>
      <c r="C37" s="18" t="s">
        <v>275</v>
      </c>
      <c r="D37" s="18" t="s">
        <v>299</v>
      </c>
      <c r="E37" s="10" t="s">
        <v>276</v>
      </c>
      <c r="F37" s="25">
        <f>F38</f>
        <v>2328.8</v>
      </c>
    </row>
    <row r="38" spans="1:6" ht="37.5" customHeight="1">
      <c r="A38" s="18"/>
      <c r="B38" s="18"/>
      <c r="C38" s="18"/>
      <c r="D38" s="18" t="s">
        <v>33</v>
      </c>
      <c r="E38" s="11" t="s">
        <v>34</v>
      </c>
      <c r="F38" s="25">
        <v>2328.8</v>
      </c>
    </row>
    <row r="39" spans="1:6" ht="18.75" customHeight="1">
      <c r="A39" s="18"/>
      <c r="B39" s="18"/>
      <c r="C39" s="18" t="s">
        <v>293</v>
      </c>
      <c r="D39" s="18" t="s">
        <v>299</v>
      </c>
      <c r="E39" s="10" t="s">
        <v>367</v>
      </c>
      <c r="F39" s="25">
        <f>F40+F41+F42</f>
        <v>4597.9</v>
      </c>
    </row>
    <row r="40" spans="1:6" ht="37.5" customHeight="1">
      <c r="A40" s="18"/>
      <c r="B40" s="18"/>
      <c r="C40" s="18"/>
      <c r="D40" s="18" t="s">
        <v>33</v>
      </c>
      <c r="E40" s="11" t="s">
        <v>34</v>
      </c>
      <c r="F40" s="25">
        <v>3747.7</v>
      </c>
    </row>
    <row r="41" spans="1:6" ht="19.5" customHeight="1">
      <c r="A41" s="18"/>
      <c r="B41" s="18"/>
      <c r="C41" s="18"/>
      <c r="D41" s="18" t="s">
        <v>16</v>
      </c>
      <c r="E41" s="11" t="s">
        <v>17</v>
      </c>
      <c r="F41" s="25">
        <v>850</v>
      </c>
    </row>
    <row r="42" spans="1:6" ht="18.75" customHeight="1">
      <c r="A42" s="18"/>
      <c r="B42" s="18"/>
      <c r="C42" s="18"/>
      <c r="D42" s="18" t="s">
        <v>47</v>
      </c>
      <c r="E42" s="11" t="s">
        <v>48</v>
      </c>
      <c r="F42" s="25">
        <v>0.2</v>
      </c>
    </row>
    <row r="43" spans="1:6" ht="18.75" customHeight="1">
      <c r="A43" s="18"/>
      <c r="B43" s="18"/>
      <c r="C43" s="18" t="s">
        <v>279</v>
      </c>
      <c r="D43" s="18" t="s">
        <v>299</v>
      </c>
      <c r="E43" s="10" t="s">
        <v>280</v>
      </c>
      <c r="F43" s="25">
        <f>F44</f>
        <v>1612.7</v>
      </c>
    </row>
    <row r="44" spans="1:6" ht="37.5" customHeight="1">
      <c r="A44" s="18"/>
      <c r="B44" s="18"/>
      <c r="C44" s="18"/>
      <c r="D44" s="18" t="s">
        <v>33</v>
      </c>
      <c r="E44" s="11" t="s">
        <v>34</v>
      </c>
      <c r="F44" s="25">
        <v>1612.7</v>
      </c>
    </row>
    <row r="45" spans="1:6" ht="18.75" customHeight="1">
      <c r="A45" s="18"/>
      <c r="B45" s="18"/>
      <c r="C45" s="18" t="s">
        <v>281</v>
      </c>
      <c r="D45" s="18" t="s">
        <v>299</v>
      </c>
      <c r="E45" s="10" t="s">
        <v>368</v>
      </c>
      <c r="F45" s="25">
        <f>F46+F47</f>
        <v>1520</v>
      </c>
    </row>
    <row r="46" spans="1:6" ht="37.5" customHeight="1">
      <c r="A46" s="18"/>
      <c r="B46" s="18"/>
      <c r="C46" s="18"/>
      <c r="D46" s="18" t="s">
        <v>33</v>
      </c>
      <c r="E46" s="11" t="s">
        <v>34</v>
      </c>
      <c r="F46" s="25">
        <v>1360</v>
      </c>
    </row>
    <row r="47" spans="1:6" ht="18.75" customHeight="1">
      <c r="A47" s="18"/>
      <c r="B47" s="18"/>
      <c r="C47" s="18"/>
      <c r="D47" s="18" t="s">
        <v>16</v>
      </c>
      <c r="E47" s="11" t="s">
        <v>17</v>
      </c>
      <c r="F47" s="25">
        <v>160</v>
      </c>
    </row>
    <row r="48" spans="1:6" ht="18.75" customHeight="1">
      <c r="A48" s="18"/>
      <c r="B48" s="18"/>
      <c r="C48" s="18" t="s">
        <v>284</v>
      </c>
      <c r="D48" s="18" t="s">
        <v>299</v>
      </c>
      <c r="E48" s="10" t="s">
        <v>359</v>
      </c>
      <c r="F48" s="25">
        <f>F49</f>
        <v>80</v>
      </c>
    </row>
    <row r="49" spans="1:6" ht="18.75" customHeight="1">
      <c r="A49" s="18"/>
      <c r="B49" s="18"/>
      <c r="C49" s="18"/>
      <c r="D49" s="18" t="s">
        <v>16</v>
      </c>
      <c r="E49" s="11" t="s">
        <v>17</v>
      </c>
      <c r="F49" s="25">
        <v>80</v>
      </c>
    </row>
    <row r="50" spans="1:6" ht="18.75" customHeight="1">
      <c r="A50" s="18"/>
      <c r="B50" s="18"/>
      <c r="C50" s="18" t="s">
        <v>282</v>
      </c>
      <c r="D50" s="18" t="s">
        <v>299</v>
      </c>
      <c r="E50" s="10" t="s">
        <v>283</v>
      </c>
      <c r="F50" s="25">
        <f>F51</f>
        <v>1904</v>
      </c>
    </row>
    <row r="51" spans="1:6" ht="18.75" customHeight="1">
      <c r="A51" s="18"/>
      <c r="B51" s="18"/>
      <c r="C51" s="18"/>
      <c r="D51" s="18" t="s">
        <v>21</v>
      </c>
      <c r="E51" s="11" t="s">
        <v>22</v>
      </c>
      <c r="F51" s="25">
        <v>1904</v>
      </c>
    </row>
    <row r="52" spans="1:6" ht="18.75" customHeight="1">
      <c r="A52" s="18"/>
      <c r="B52" s="17" t="s">
        <v>360</v>
      </c>
      <c r="C52" s="8"/>
      <c r="D52" s="8"/>
      <c r="E52" s="9" t="s">
        <v>361</v>
      </c>
      <c r="F52" s="26">
        <f>F53</f>
        <v>594</v>
      </c>
    </row>
    <row r="53" spans="1:6" ht="18.75" customHeight="1">
      <c r="A53" s="23"/>
      <c r="B53" s="23"/>
      <c r="C53" s="23" t="s">
        <v>285</v>
      </c>
      <c r="D53" s="23" t="s">
        <v>299</v>
      </c>
      <c r="E53" s="13" t="s">
        <v>286</v>
      </c>
      <c r="F53" s="26">
        <f>F54</f>
        <v>594</v>
      </c>
    </row>
    <row r="54" spans="1:6" ht="26.25" customHeight="1">
      <c r="A54" s="23"/>
      <c r="B54" s="23"/>
      <c r="C54" s="18" t="s">
        <v>287</v>
      </c>
      <c r="D54" s="18" t="s">
        <v>299</v>
      </c>
      <c r="E54" s="10" t="s">
        <v>362</v>
      </c>
      <c r="F54" s="25">
        <f>F55</f>
        <v>594</v>
      </c>
    </row>
    <row r="55" spans="1:6" ht="18.75" customHeight="1">
      <c r="A55" s="18"/>
      <c r="B55" s="18"/>
      <c r="C55" s="18"/>
      <c r="D55" s="18" t="s">
        <v>16</v>
      </c>
      <c r="E55" s="11" t="s">
        <v>17</v>
      </c>
      <c r="F55" s="25">
        <v>594</v>
      </c>
    </row>
    <row r="56" spans="1:7" s="4" customFormat="1" ht="18.75" customHeight="1">
      <c r="A56" s="23"/>
      <c r="B56" s="8" t="s">
        <v>419</v>
      </c>
      <c r="C56" s="19"/>
      <c r="D56" s="19"/>
      <c r="E56" s="9" t="s">
        <v>420</v>
      </c>
      <c r="F56" s="26">
        <f>F57</f>
        <v>40</v>
      </c>
      <c r="G56" s="2"/>
    </row>
    <row r="57" spans="1:7" s="4" customFormat="1" ht="18.75" customHeight="1">
      <c r="A57" s="23"/>
      <c r="B57" s="23" t="s">
        <v>504</v>
      </c>
      <c r="C57" s="23"/>
      <c r="D57" s="23"/>
      <c r="E57" s="12" t="s">
        <v>556</v>
      </c>
      <c r="F57" s="26">
        <f>F58</f>
        <v>40</v>
      </c>
      <c r="G57" s="2"/>
    </row>
    <row r="58" spans="1:6" ht="18.75" customHeight="1">
      <c r="A58" s="18"/>
      <c r="B58" s="18"/>
      <c r="C58" s="23" t="s">
        <v>272</v>
      </c>
      <c r="D58" s="23" t="s">
        <v>299</v>
      </c>
      <c r="E58" s="13" t="s">
        <v>273</v>
      </c>
      <c r="F58" s="25">
        <f>F59</f>
        <v>40</v>
      </c>
    </row>
    <row r="59" spans="1:6" ht="18.75" customHeight="1">
      <c r="A59" s="18"/>
      <c r="B59" s="18"/>
      <c r="C59" s="18" t="s">
        <v>293</v>
      </c>
      <c r="D59" s="18" t="s">
        <v>299</v>
      </c>
      <c r="E59" s="10" t="s">
        <v>32</v>
      </c>
      <c r="F59" s="25">
        <f>F60</f>
        <v>40</v>
      </c>
    </row>
    <row r="60" spans="1:6" ht="18.75" customHeight="1">
      <c r="A60" s="18"/>
      <c r="B60" s="18"/>
      <c r="C60" s="18"/>
      <c r="D60" s="18" t="s">
        <v>16</v>
      </c>
      <c r="E60" s="11" t="s">
        <v>17</v>
      </c>
      <c r="F60" s="25">
        <v>40</v>
      </c>
    </row>
    <row r="61" spans="1:6" ht="21" customHeight="1">
      <c r="A61" s="18"/>
      <c r="B61" s="18"/>
      <c r="C61" s="18"/>
      <c r="D61" s="18"/>
      <c r="E61" s="10"/>
      <c r="F61" s="25"/>
    </row>
    <row r="62" spans="1:6" ht="26.25" customHeight="1">
      <c r="A62" s="23" t="s">
        <v>369</v>
      </c>
      <c r="B62" s="23" t="s">
        <v>299</v>
      </c>
      <c r="C62" s="23" t="s">
        <v>299</v>
      </c>
      <c r="D62" s="23" t="s">
        <v>299</v>
      </c>
      <c r="E62" s="13" t="s">
        <v>370</v>
      </c>
      <c r="F62" s="26">
        <f>F63+F178+F216+F284+F380+F390+F439+F467+F503+F456</f>
        <v>859796.1000000001</v>
      </c>
    </row>
    <row r="63" spans="1:6" ht="18.75" customHeight="1">
      <c r="A63" s="23"/>
      <c r="B63" s="8" t="s">
        <v>356</v>
      </c>
      <c r="C63" s="8"/>
      <c r="D63" s="8"/>
      <c r="E63" s="9" t="s">
        <v>357</v>
      </c>
      <c r="F63" s="26">
        <f>F64+F68+F101+F105</f>
        <v>254599.4</v>
      </c>
    </row>
    <row r="64" spans="1:6" ht="18.75" customHeight="1">
      <c r="A64" s="23"/>
      <c r="B64" s="17" t="s">
        <v>371</v>
      </c>
      <c r="C64" s="8"/>
      <c r="D64" s="8"/>
      <c r="E64" s="9" t="s">
        <v>372</v>
      </c>
      <c r="F64" s="26">
        <f>F65</f>
        <v>2819.6</v>
      </c>
    </row>
    <row r="65" spans="1:6" ht="18.75" customHeight="1">
      <c r="A65" s="23"/>
      <c r="B65" s="23"/>
      <c r="C65" s="23" t="s">
        <v>272</v>
      </c>
      <c r="D65" s="23" t="s">
        <v>299</v>
      </c>
      <c r="E65" s="13" t="s">
        <v>273</v>
      </c>
      <c r="F65" s="26">
        <f>F66</f>
        <v>2819.6</v>
      </c>
    </row>
    <row r="66" spans="1:6" ht="18.75" customHeight="1">
      <c r="A66" s="23"/>
      <c r="B66" s="23"/>
      <c r="C66" s="18" t="s">
        <v>274</v>
      </c>
      <c r="D66" s="18" t="s">
        <v>299</v>
      </c>
      <c r="E66" s="10" t="s">
        <v>737</v>
      </c>
      <c r="F66" s="25">
        <f>F67</f>
        <v>2819.6</v>
      </c>
    </row>
    <row r="67" spans="1:6" ht="37.5" customHeight="1">
      <c r="A67" s="18"/>
      <c r="B67" s="18"/>
      <c r="C67" s="18"/>
      <c r="D67" s="18" t="s">
        <v>33</v>
      </c>
      <c r="E67" s="11" t="s">
        <v>34</v>
      </c>
      <c r="F67" s="25">
        <v>2819.6</v>
      </c>
    </row>
    <row r="68" spans="1:6" ht="37.5" customHeight="1">
      <c r="A68" s="18"/>
      <c r="B68" s="17" t="s">
        <v>373</v>
      </c>
      <c r="C68" s="8"/>
      <c r="D68" s="8"/>
      <c r="E68" s="9" t="s">
        <v>374</v>
      </c>
      <c r="F68" s="26">
        <f>F69+F74</f>
        <v>120572</v>
      </c>
    </row>
    <row r="69" spans="1:6" ht="18.75" customHeight="1">
      <c r="A69" s="18"/>
      <c r="B69" s="17"/>
      <c r="C69" s="8" t="s">
        <v>220</v>
      </c>
      <c r="D69" s="8"/>
      <c r="E69" s="9" t="s">
        <v>816</v>
      </c>
      <c r="F69" s="26">
        <f>F70</f>
        <v>153.1</v>
      </c>
    </row>
    <row r="70" spans="1:6" ht="18.75" customHeight="1">
      <c r="A70" s="18"/>
      <c r="B70" s="17"/>
      <c r="C70" s="8" t="s">
        <v>224</v>
      </c>
      <c r="D70" s="8"/>
      <c r="E70" s="9" t="s">
        <v>225</v>
      </c>
      <c r="F70" s="26">
        <f>F71</f>
        <v>153.1</v>
      </c>
    </row>
    <row r="71" spans="1:6" ht="18.75" customHeight="1">
      <c r="A71" s="18"/>
      <c r="B71" s="17"/>
      <c r="C71" s="8" t="s">
        <v>229</v>
      </c>
      <c r="D71" s="8"/>
      <c r="E71" s="9" t="s">
        <v>230</v>
      </c>
      <c r="F71" s="26">
        <f>F72</f>
        <v>153.1</v>
      </c>
    </row>
    <row r="72" spans="1:7" s="193" customFormat="1" ht="41.25" customHeight="1">
      <c r="A72" s="258"/>
      <c r="B72" s="194"/>
      <c r="C72" s="258" t="s">
        <v>490</v>
      </c>
      <c r="D72" s="258"/>
      <c r="E72" s="253" t="s">
        <v>343</v>
      </c>
      <c r="F72" s="259">
        <f>F73</f>
        <v>153.1</v>
      </c>
      <c r="G72" s="2"/>
    </row>
    <row r="73" spans="1:7" s="193" customFormat="1" ht="42" customHeight="1">
      <c r="A73" s="258"/>
      <c r="B73" s="194"/>
      <c r="C73" s="258"/>
      <c r="D73" s="258" t="s">
        <v>33</v>
      </c>
      <c r="E73" s="253" t="s">
        <v>34</v>
      </c>
      <c r="F73" s="259">
        <v>153.1</v>
      </c>
      <c r="G73" s="2"/>
    </row>
    <row r="74" spans="1:6" ht="37.5" customHeight="1">
      <c r="A74" s="23"/>
      <c r="B74" s="23"/>
      <c r="C74" s="23" t="s">
        <v>234</v>
      </c>
      <c r="D74" s="23" t="s">
        <v>299</v>
      </c>
      <c r="E74" s="13" t="s">
        <v>742</v>
      </c>
      <c r="F74" s="26">
        <f>F75</f>
        <v>120418.9</v>
      </c>
    </row>
    <row r="75" spans="1:6" ht="37.5" customHeight="1">
      <c r="A75" s="23"/>
      <c r="B75" s="23"/>
      <c r="C75" s="23" t="s">
        <v>241</v>
      </c>
      <c r="D75" s="23" t="s">
        <v>299</v>
      </c>
      <c r="E75" s="13" t="s">
        <v>242</v>
      </c>
      <c r="F75" s="26">
        <f>F76</f>
        <v>120418.9</v>
      </c>
    </row>
    <row r="76" spans="1:6" ht="23.25" customHeight="1">
      <c r="A76" s="23"/>
      <c r="B76" s="23"/>
      <c r="C76" s="23" t="s">
        <v>243</v>
      </c>
      <c r="D76" s="23"/>
      <c r="E76" s="13" t="s">
        <v>29</v>
      </c>
      <c r="F76" s="26">
        <f>F77+F81+F88+F83+F93+F91+F85+F95</f>
        <v>120418.9</v>
      </c>
    </row>
    <row r="77" spans="1:6" ht="18.75" customHeight="1">
      <c r="A77" s="23"/>
      <c r="B77" s="23"/>
      <c r="C77" s="18" t="s">
        <v>244</v>
      </c>
      <c r="D77" s="18" t="s">
        <v>299</v>
      </c>
      <c r="E77" s="10" t="s">
        <v>32</v>
      </c>
      <c r="F77" s="25">
        <f>SUM(F78:F80)</f>
        <v>114362.19999999998</v>
      </c>
    </row>
    <row r="78" spans="1:6" ht="37.5" customHeight="1">
      <c r="A78" s="18"/>
      <c r="B78" s="18"/>
      <c r="C78" s="18"/>
      <c r="D78" s="18" t="s">
        <v>33</v>
      </c>
      <c r="E78" s="11" t="s">
        <v>34</v>
      </c>
      <c r="F78" s="25">
        <v>95323.4</v>
      </c>
    </row>
    <row r="79" spans="1:6" ht="18.75" customHeight="1">
      <c r="A79" s="18"/>
      <c r="B79" s="18"/>
      <c r="C79" s="18"/>
      <c r="D79" s="18" t="s">
        <v>16</v>
      </c>
      <c r="E79" s="11" t="s">
        <v>17</v>
      </c>
      <c r="F79" s="25">
        <v>18514.9</v>
      </c>
    </row>
    <row r="80" spans="1:6" ht="18.75" customHeight="1">
      <c r="A80" s="18"/>
      <c r="B80" s="18"/>
      <c r="C80" s="18"/>
      <c r="D80" s="18" t="s">
        <v>47</v>
      </c>
      <c r="E80" s="11" t="s">
        <v>48</v>
      </c>
      <c r="F80" s="25">
        <v>523.9</v>
      </c>
    </row>
    <row r="81" spans="1:6" ht="18.75" customHeight="1">
      <c r="A81" s="23"/>
      <c r="B81" s="23"/>
      <c r="C81" s="18" t="s">
        <v>246</v>
      </c>
      <c r="D81" s="18" t="s">
        <v>299</v>
      </c>
      <c r="E81" s="10" t="s">
        <v>359</v>
      </c>
      <c r="F81" s="25">
        <f>F82</f>
        <v>500</v>
      </c>
    </row>
    <row r="82" spans="1:6" ht="18.75" customHeight="1">
      <c r="A82" s="18"/>
      <c r="B82" s="18"/>
      <c r="C82" s="18"/>
      <c r="D82" s="18" t="s">
        <v>16</v>
      </c>
      <c r="E82" s="11" t="s">
        <v>17</v>
      </c>
      <c r="F82" s="25">
        <v>500</v>
      </c>
    </row>
    <row r="83" spans="1:6" ht="18.75" customHeight="1">
      <c r="A83" s="18"/>
      <c r="B83" s="18"/>
      <c r="C83" s="257" t="s">
        <v>494</v>
      </c>
      <c r="D83" s="258"/>
      <c r="E83" s="253" t="s">
        <v>251</v>
      </c>
      <c r="F83" s="259">
        <f>F84</f>
        <v>67.1</v>
      </c>
    </row>
    <row r="84" spans="1:7" s="193" customFormat="1" ht="18.75" customHeight="1">
      <c r="A84" s="258"/>
      <c r="B84" s="258"/>
      <c r="C84" s="257"/>
      <c r="D84" s="258" t="s">
        <v>16</v>
      </c>
      <c r="E84" s="253" t="s">
        <v>17</v>
      </c>
      <c r="F84" s="259">
        <v>67.1</v>
      </c>
      <c r="G84" s="2"/>
    </row>
    <row r="85" spans="1:6" ht="18.75" customHeight="1">
      <c r="A85" s="18"/>
      <c r="B85" s="18"/>
      <c r="C85" s="257" t="s">
        <v>495</v>
      </c>
      <c r="D85" s="258"/>
      <c r="E85" s="253" t="s">
        <v>297</v>
      </c>
      <c r="F85" s="259">
        <f>F86+F87</f>
        <v>257.4</v>
      </c>
    </row>
    <row r="86" spans="1:7" s="193" customFormat="1" ht="39.75" customHeight="1">
      <c r="A86" s="258"/>
      <c r="B86" s="258"/>
      <c r="C86" s="257"/>
      <c r="D86" s="258" t="s">
        <v>33</v>
      </c>
      <c r="E86" s="253" t="s">
        <v>34</v>
      </c>
      <c r="F86" s="259">
        <v>217.4</v>
      </c>
      <c r="G86" s="2"/>
    </row>
    <row r="87" spans="1:7" s="193" customFormat="1" ht="22.5" customHeight="1">
      <c r="A87" s="258"/>
      <c r="B87" s="258"/>
      <c r="C87" s="257"/>
      <c r="D87" s="258" t="s">
        <v>16</v>
      </c>
      <c r="E87" s="253" t="s">
        <v>17</v>
      </c>
      <c r="F87" s="259">
        <v>40</v>
      </c>
      <c r="G87" s="2"/>
    </row>
    <row r="88" spans="1:6" ht="18.75" customHeight="1">
      <c r="A88" s="18"/>
      <c r="B88" s="18"/>
      <c r="C88" s="257" t="s">
        <v>486</v>
      </c>
      <c r="D88" s="258"/>
      <c r="E88" s="253" t="s">
        <v>984</v>
      </c>
      <c r="F88" s="259">
        <f>F89+F90</f>
        <v>4450.8</v>
      </c>
    </row>
    <row r="89" spans="1:7" s="193" customFormat="1" ht="37.5" customHeight="1">
      <c r="A89" s="258"/>
      <c r="B89" s="258"/>
      <c r="C89" s="257"/>
      <c r="D89" s="258" t="s">
        <v>33</v>
      </c>
      <c r="E89" s="253" t="s">
        <v>34</v>
      </c>
      <c r="F89" s="259">
        <v>4330.8</v>
      </c>
      <c r="G89" s="2"/>
    </row>
    <row r="90" spans="1:7" s="193" customFormat="1" ht="18.75" customHeight="1">
      <c r="A90" s="258"/>
      <c r="B90" s="258"/>
      <c r="C90" s="257"/>
      <c r="D90" s="258" t="s">
        <v>16</v>
      </c>
      <c r="E90" s="253" t="s">
        <v>17</v>
      </c>
      <c r="F90" s="259">
        <v>120</v>
      </c>
      <c r="G90" s="2"/>
    </row>
    <row r="91" spans="1:6" ht="37.5" customHeight="1">
      <c r="A91" s="18"/>
      <c r="B91" s="18"/>
      <c r="C91" s="257" t="s">
        <v>492</v>
      </c>
      <c r="D91" s="258"/>
      <c r="E91" s="253" t="s">
        <v>493</v>
      </c>
      <c r="F91" s="259">
        <f>F92</f>
        <v>0.5</v>
      </c>
    </row>
    <row r="92" spans="1:7" s="193" customFormat="1" ht="37.5" customHeight="1">
      <c r="A92" s="258"/>
      <c r="B92" s="258"/>
      <c r="C92" s="257"/>
      <c r="D92" s="258" t="s">
        <v>33</v>
      </c>
      <c r="E92" s="253" t="s">
        <v>34</v>
      </c>
      <c r="F92" s="259">
        <v>0.5</v>
      </c>
      <c r="G92" s="2"/>
    </row>
    <row r="93" spans="1:6" ht="39" customHeight="1">
      <c r="A93" s="18"/>
      <c r="B93" s="18"/>
      <c r="C93" s="257" t="s">
        <v>502</v>
      </c>
      <c r="D93" s="258"/>
      <c r="E93" s="253" t="s">
        <v>321</v>
      </c>
      <c r="F93" s="259">
        <f>F94</f>
        <v>15.1</v>
      </c>
    </row>
    <row r="94" spans="1:7" s="193" customFormat="1" ht="37.5" customHeight="1">
      <c r="A94" s="258"/>
      <c r="B94" s="258"/>
      <c r="C94" s="257"/>
      <c r="D94" s="258" t="s">
        <v>33</v>
      </c>
      <c r="E94" s="253" t="s">
        <v>34</v>
      </c>
      <c r="F94" s="259">
        <v>15.1</v>
      </c>
      <c r="G94" s="2"/>
    </row>
    <row r="95" spans="1:6" ht="17.25" customHeight="1">
      <c r="A95" s="18"/>
      <c r="B95" s="18"/>
      <c r="C95" s="257" t="s">
        <v>806</v>
      </c>
      <c r="D95" s="258"/>
      <c r="E95" s="253" t="s">
        <v>807</v>
      </c>
      <c r="F95" s="259">
        <f>F96</f>
        <v>765.8</v>
      </c>
    </row>
    <row r="96" spans="1:7" s="193" customFormat="1" ht="37.5" customHeight="1">
      <c r="A96" s="258"/>
      <c r="B96" s="258"/>
      <c r="C96" s="257"/>
      <c r="D96" s="258" t="s">
        <v>33</v>
      </c>
      <c r="E96" s="253" t="s">
        <v>34</v>
      </c>
      <c r="F96" s="259">
        <v>765.8</v>
      </c>
      <c r="G96" s="2"/>
    </row>
    <row r="97" spans="1:6" ht="22.5" customHeight="1" hidden="1">
      <c r="A97" s="18"/>
      <c r="B97" s="23" t="s">
        <v>795</v>
      </c>
      <c r="C97" s="257"/>
      <c r="D97" s="258"/>
      <c r="E97" s="12" t="s">
        <v>796</v>
      </c>
      <c r="F97" s="26">
        <f>F98</f>
        <v>0</v>
      </c>
    </row>
    <row r="98" spans="1:6" ht="22.5" customHeight="1" hidden="1">
      <c r="A98" s="18"/>
      <c r="B98" s="18"/>
      <c r="C98" s="23" t="s">
        <v>285</v>
      </c>
      <c r="D98" s="23" t="s">
        <v>299</v>
      </c>
      <c r="E98" s="13" t="s">
        <v>286</v>
      </c>
      <c r="F98" s="26">
        <f>F99</f>
        <v>0</v>
      </c>
    </row>
    <row r="99" spans="1:6" ht="22.5" customHeight="1" hidden="1">
      <c r="A99" s="18"/>
      <c r="B99" s="18"/>
      <c r="C99" s="345" t="s">
        <v>797</v>
      </c>
      <c r="D99" s="18"/>
      <c r="E99" s="11" t="s">
        <v>798</v>
      </c>
      <c r="F99" s="26">
        <f>F100</f>
        <v>0</v>
      </c>
    </row>
    <row r="100" spans="1:6" ht="22.5" customHeight="1" hidden="1">
      <c r="A100" s="18"/>
      <c r="B100" s="18"/>
      <c r="C100" s="23"/>
      <c r="D100" s="18" t="s">
        <v>47</v>
      </c>
      <c r="E100" s="11" t="s">
        <v>48</v>
      </c>
      <c r="F100" s="25"/>
    </row>
    <row r="101" spans="1:6" ht="18.75" customHeight="1">
      <c r="A101" s="18"/>
      <c r="B101" s="17" t="s">
        <v>376</v>
      </c>
      <c r="C101" s="8"/>
      <c r="D101" s="8"/>
      <c r="E101" s="9" t="s">
        <v>377</v>
      </c>
      <c r="F101" s="26">
        <f>F102</f>
        <v>2500</v>
      </c>
    </row>
    <row r="102" spans="1:6" ht="18.75" customHeight="1">
      <c r="A102" s="23"/>
      <c r="B102" s="23"/>
      <c r="C102" s="23" t="s">
        <v>285</v>
      </c>
      <c r="D102" s="23" t="s">
        <v>299</v>
      </c>
      <c r="E102" s="13" t="s">
        <v>286</v>
      </c>
      <c r="F102" s="26">
        <f>F103</f>
        <v>2500</v>
      </c>
    </row>
    <row r="103" spans="1:6" ht="18.75" customHeight="1">
      <c r="A103" s="23"/>
      <c r="B103" s="23"/>
      <c r="C103" s="7" t="s">
        <v>288</v>
      </c>
      <c r="D103" s="18" t="s">
        <v>299</v>
      </c>
      <c r="E103" s="10" t="s">
        <v>289</v>
      </c>
      <c r="F103" s="25">
        <f>F104</f>
        <v>2500</v>
      </c>
    </row>
    <row r="104" spans="1:6" ht="18.75" customHeight="1">
      <c r="A104" s="18"/>
      <c r="B104" s="18"/>
      <c r="C104" s="18"/>
      <c r="D104" s="18" t="s">
        <v>47</v>
      </c>
      <c r="E104" s="11" t="s">
        <v>48</v>
      </c>
      <c r="F104" s="25">
        <v>2500</v>
      </c>
    </row>
    <row r="105" spans="1:6" ht="18.75" customHeight="1">
      <c r="A105" s="18"/>
      <c r="B105" s="17" t="s">
        <v>360</v>
      </c>
      <c r="C105" s="8"/>
      <c r="D105" s="8"/>
      <c r="E105" s="9" t="s">
        <v>361</v>
      </c>
      <c r="F105" s="26">
        <f>F114+F121+F135+F156+F169+F106</f>
        <v>128707.79999999999</v>
      </c>
    </row>
    <row r="106" spans="1:6" ht="18.75" customHeight="1">
      <c r="A106" s="18"/>
      <c r="B106" s="17"/>
      <c r="C106" s="23" t="s">
        <v>6</v>
      </c>
      <c r="D106" s="23" t="s">
        <v>299</v>
      </c>
      <c r="E106" s="13" t="s">
        <v>7</v>
      </c>
      <c r="F106" s="26">
        <f>F107</f>
        <v>1409</v>
      </c>
    </row>
    <row r="107" spans="1:6" ht="44.25" customHeight="1">
      <c r="A107" s="18"/>
      <c r="B107" s="17"/>
      <c r="C107" s="23" t="s">
        <v>27</v>
      </c>
      <c r="D107" s="23" t="s">
        <v>299</v>
      </c>
      <c r="E107" s="13" t="s">
        <v>462</v>
      </c>
      <c r="F107" s="26">
        <f>F108</f>
        <v>1409</v>
      </c>
    </row>
    <row r="108" spans="1:6" ht="18.75" customHeight="1">
      <c r="A108" s="18"/>
      <c r="B108" s="17"/>
      <c r="C108" s="8" t="s">
        <v>41</v>
      </c>
      <c r="D108" s="15"/>
      <c r="E108" s="6" t="s">
        <v>42</v>
      </c>
      <c r="F108" s="26">
        <f>F109+F112</f>
        <v>1409</v>
      </c>
    </row>
    <row r="109" spans="1:6" ht="18.75" customHeight="1">
      <c r="A109" s="18"/>
      <c r="B109" s="17"/>
      <c r="C109" s="257" t="s">
        <v>309</v>
      </c>
      <c r="D109" s="257"/>
      <c r="E109" s="252" t="s">
        <v>503</v>
      </c>
      <c r="F109" s="259">
        <f>F110+F111</f>
        <v>943</v>
      </c>
    </row>
    <row r="110" spans="1:7" s="193" customFormat="1" ht="36" customHeight="1">
      <c r="A110" s="258"/>
      <c r="B110" s="194"/>
      <c r="C110" s="21"/>
      <c r="D110" s="258" t="s">
        <v>33</v>
      </c>
      <c r="E110" s="253" t="s">
        <v>34</v>
      </c>
      <c r="F110" s="259">
        <f>113.1+229+581.8</f>
        <v>923.9</v>
      </c>
      <c r="G110" s="2"/>
    </row>
    <row r="111" spans="1:7" s="193" customFormat="1" ht="36" customHeight="1">
      <c r="A111" s="258"/>
      <c r="B111" s="194"/>
      <c r="C111" s="21"/>
      <c r="D111" s="258" t="s">
        <v>16</v>
      </c>
      <c r="E111" s="253" t="s">
        <v>17</v>
      </c>
      <c r="F111" s="259">
        <v>19.1</v>
      </c>
      <c r="G111" s="2"/>
    </row>
    <row r="112" spans="1:7" s="193" customFormat="1" ht="18.75" customHeight="1">
      <c r="A112" s="258"/>
      <c r="B112" s="194"/>
      <c r="C112" s="257" t="s">
        <v>491</v>
      </c>
      <c r="D112" s="257"/>
      <c r="E112" s="255" t="s">
        <v>46</v>
      </c>
      <c r="F112" s="259">
        <f>F113</f>
        <v>466</v>
      </c>
      <c r="G112" s="2"/>
    </row>
    <row r="113" spans="1:7" s="193" customFormat="1" ht="37.5" customHeight="1">
      <c r="A113" s="258"/>
      <c r="B113" s="194"/>
      <c r="C113" s="21"/>
      <c r="D113" s="258" t="s">
        <v>33</v>
      </c>
      <c r="E113" s="253" t="s">
        <v>34</v>
      </c>
      <c r="F113" s="259">
        <v>466</v>
      </c>
      <c r="G113" s="2"/>
    </row>
    <row r="114" spans="1:6" ht="18.75" customHeight="1">
      <c r="A114" s="23"/>
      <c r="B114" s="23"/>
      <c r="C114" s="23" t="s">
        <v>144</v>
      </c>
      <c r="D114" s="23" t="s">
        <v>299</v>
      </c>
      <c r="E114" s="13" t="s">
        <v>145</v>
      </c>
      <c r="F114" s="26">
        <f>F115</f>
        <v>16304.900000000001</v>
      </c>
    </row>
    <row r="115" spans="1:6" ht="37.5" customHeight="1">
      <c r="A115" s="23"/>
      <c r="B115" s="23"/>
      <c r="C115" s="23" t="s">
        <v>187</v>
      </c>
      <c r="D115" s="23" t="s">
        <v>299</v>
      </c>
      <c r="E115" s="13" t="s">
        <v>188</v>
      </c>
      <c r="F115" s="26">
        <f>F116</f>
        <v>16304.900000000001</v>
      </c>
    </row>
    <row r="116" spans="1:6" ht="24" customHeight="1">
      <c r="A116" s="23"/>
      <c r="B116" s="23"/>
      <c r="C116" s="23" t="s">
        <v>189</v>
      </c>
      <c r="D116" s="23"/>
      <c r="E116" s="13" t="s">
        <v>29</v>
      </c>
      <c r="F116" s="26">
        <f>F117</f>
        <v>16304.900000000001</v>
      </c>
    </row>
    <row r="117" spans="1:6" ht="18.75" customHeight="1">
      <c r="A117" s="23"/>
      <c r="B117" s="23"/>
      <c r="C117" s="18" t="s">
        <v>191</v>
      </c>
      <c r="D117" s="18" t="s">
        <v>299</v>
      </c>
      <c r="E117" s="10" t="s">
        <v>121</v>
      </c>
      <c r="F117" s="25">
        <f>F118+F119+F120</f>
        <v>16304.900000000001</v>
      </c>
    </row>
    <row r="118" spans="1:6" ht="37.5" customHeight="1">
      <c r="A118" s="18"/>
      <c r="B118" s="18"/>
      <c r="C118" s="18"/>
      <c r="D118" s="18" t="s">
        <v>33</v>
      </c>
      <c r="E118" s="11" t="s">
        <v>34</v>
      </c>
      <c r="F118" s="25">
        <v>13245.2</v>
      </c>
    </row>
    <row r="119" spans="1:6" ht="18.75" customHeight="1">
      <c r="A119" s="18"/>
      <c r="B119" s="18"/>
      <c r="C119" s="18"/>
      <c r="D119" s="18" t="s">
        <v>16</v>
      </c>
      <c r="E119" s="11" t="s">
        <v>17</v>
      </c>
      <c r="F119" s="25">
        <v>2948</v>
      </c>
    </row>
    <row r="120" spans="1:6" ht="18.75" customHeight="1">
      <c r="A120" s="18"/>
      <c r="B120" s="18"/>
      <c r="C120" s="18"/>
      <c r="D120" s="18" t="s">
        <v>47</v>
      </c>
      <c r="E120" s="11" t="s">
        <v>48</v>
      </c>
      <c r="F120" s="25">
        <v>111.7</v>
      </c>
    </row>
    <row r="121" spans="1:6" ht="18.75" customHeight="1">
      <c r="A121" s="23"/>
      <c r="B121" s="23"/>
      <c r="C121" s="23" t="s">
        <v>206</v>
      </c>
      <c r="D121" s="23" t="s">
        <v>299</v>
      </c>
      <c r="E121" s="13" t="s">
        <v>814</v>
      </c>
      <c r="F121" s="26">
        <f>F122+F131</f>
        <v>6134.9</v>
      </c>
    </row>
    <row r="122" spans="1:6" ht="18.75" customHeight="1">
      <c r="A122" s="23"/>
      <c r="B122" s="23"/>
      <c r="C122" s="23" t="s">
        <v>207</v>
      </c>
      <c r="D122" s="23" t="s">
        <v>299</v>
      </c>
      <c r="E122" s="13" t="s">
        <v>208</v>
      </c>
      <c r="F122" s="26">
        <f>F123</f>
        <v>5908.9</v>
      </c>
    </row>
    <row r="123" spans="1:6" ht="18.75" customHeight="1">
      <c r="A123" s="23"/>
      <c r="B123" s="23"/>
      <c r="C123" s="23" t="s">
        <v>209</v>
      </c>
      <c r="D123" s="23"/>
      <c r="E123" s="13" t="s">
        <v>755</v>
      </c>
      <c r="F123" s="26">
        <f>F124+F127+F129</f>
        <v>5908.9</v>
      </c>
    </row>
    <row r="124" spans="1:6" ht="18.75" customHeight="1">
      <c r="A124" s="23"/>
      <c r="B124" s="23"/>
      <c r="C124" s="18" t="s">
        <v>210</v>
      </c>
      <c r="D124" s="18" t="s">
        <v>299</v>
      </c>
      <c r="E124" s="10" t="s">
        <v>378</v>
      </c>
      <c r="F124" s="25">
        <f>F125+F126</f>
        <v>2158.9</v>
      </c>
    </row>
    <row r="125" spans="1:6" ht="18.75" customHeight="1">
      <c r="A125" s="18"/>
      <c r="B125" s="18"/>
      <c r="C125" s="18"/>
      <c r="D125" s="18" t="s">
        <v>16</v>
      </c>
      <c r="E125" s="11" t="s">
        <v>17</v>
      </c>
      <c r="F125" s="25">
        <v>55</v>
      </c>
    </row>
    <row r="126" spans="1:6" ht="18.75" customHeight="1">
      <c r="A126" s="18"/>
      <c r="B126" s="18"/>
      <c r="C126" s="18"/>
      <c r="D126" s="18" t="s">
        <v>12</v>
      </c>
      <c r="E126" s="11" t="s">
        <v>13</v>
      </c>
      <c r="F126" s="25">
        <v>2103.9</v>
      </c>
    </row>
    <row r="127" spans="1:6" ht="18.75" customHeight="1">
      <c r="A127" s="18"/>
      <c r="B127" s="18"/>
      <c r="C127" s="18" t="s">
        <v>883</v>
      </c>
      <c r="D127" s="18"/>
      <c r="E127" s="11" t="s">
        <v>884</v>
      </c>
      <c r="F127" s="25">
        <f>F128</f>
        <v>1500</v>
      </c>
    </row>
    <row r="128" spans="1:6" ht="18.75" customHeight="1">
      <c r="A128" s="18"/>
      <c r="B128" s="18"/>
      <c r="C128" s="18"/>
      <c r="D128" s="18" t="s">
        <v>12</v>
      </c>
      <c r="E128" s="11" t="s">
        <v>13</v>
      </c>
      <c r="F128" s="25">
        <v>1500</v>
      </c>
    </row>
    <row r="129" spans="1:6" ht="18.75" customHeight="1">
      <c r="A129" s="18"/>
      <c r="B129" s="18"/>
      <c r="C129" s="18" t="s">
        <v>883</v>
      </c>
      <c r="D129" s="18"/>
      <c r="E129" s="11" t="s">
        <v>885</v>
      </c>
      <c r="F129" s="25">
        <f>F130</f>
        <v>2250</v>
      </c>
    </row>
    <row r="130" spans="1:6" ht="18.75" customHeight="1">
      <c r="A130" s="18"/>
      <c r="B130" s="18"/>
      <c r="C130" s="18"/>
      <c r="D130" s="18" t="s">
        <v>12</v>
      </c>
      <c r="E130" s="11" t="s">
        <v>13</v>
      </c>
      <c r="F130" s="25">
        <v>2250</v>
      </c>
    </row>
    <row r="131" spans="1:6" ht="18.75" customHeight="1">
      <c r="A131" s="23"/>
      <c r="B131" s="23"/>
      <c r="C131" s="23" t="s">
        <v>303</v>
      </c>
      <c r="D131" s="23"/>
      <c r="E131" s="13" t="s">
        <v>304</v>
      </c>
      <c r="F131" s="26">
        <f>F132</f>
        <v>226</v>
      </c>
    </row>
    <row r="132" spans="1:6" ht="37.5" customHeight="1">
      <c r="A132" s="23"/>
      <c r="B132" s="23"/>
      <c r="C132" s="23" t="s">
        <v>305</v>
      </c>
      <c r="D132" s="23"/>
      <c r="E132" s="13" t="s">
        <v>892</v>
      </c>
      <c r="F132" s="26">
        <f>F133</f>
        <v>226</v>
      </c>
    </row>
    <row r="133" spans="1:6" ht="18.75" customHeight="1">
      <c r="A133" s="23"/>
      <c r="B133" s="23"/>
      <c r="C133" s="18" t="s">
        <v>306</v>
      </c>
      <c r="D133" s="18"/>
      <c r="E133" s="10" t="s">
        <v>985</v>
      </c>
      <c r="F133" s="25">
        <f>F134</f>
        <v>226</v>
      </c>
    </row>
    <row r="134" spans="1:6" ht="18.75" customHeight="1">
      <c r="A134" s="18"/>
      <c r="B134" s="18"/>
      <c r="C134" s="18"/>
      <c r="D134" s="18" t="s">
        <v>12</v>
      </c>
      <c r="E134" s="11" t="s">
        <v>13</v>
      </c>
      <c r="F134" s="25">
        <v>226</v>
      </c>
    </row>
    <row r="135" spans="1:6" ht="37.5" customHeight="1">
      <c r="A135" s="23"/>
      <c r="B135" s="23"/>
      <c r="C135" s="23" t="s">
        <v>234</v>
      </c>
      <c r="D135" s="23" t="s">
        <v>299</v>
      </c>
      <c r="E135" s="13" t="s">
        <v>742</v>
      </c>
      <c r="F135" s="26">
        <f>F136+F141</f>
        <v>86090.09999999999</v>
      </c>
    </row>
    <row r="136" spans="1:6" ht="18.75" customHeight="1">
      <c r="A136" s="23"/>
      <c r="B136" s="23"/>
      <c r="C136" s="23" t="s">
        <v>235</v>
      </c>
      <c r="D136" s="23" t="s">
        <v>299</v>
      </c>
      <c r="E136" s="13" t="s">
        <v>236</v>
      </c>
      <c r="F136" s="26">
        <f>F137</f>
        <v>462.5</v>
      </c>
    </row>
    <row r="137" spans="1:6" ht="37.5" customHeight="1">
      <c r="A137" s="23"/>
      <c r="B137" s="23"/>
      <c r="C137" s="23" t="s">
        <v>237</v>
      </c>
      <c r="D137" s="23"/>
      <c r="E137" s="13" t="s">
        <v>238</v>
      </c>
      <c r="F137" s="26">
        <f>F138</f>
        <v>462.5</v>
      </c>
    </row>
    <row r="138" spans="1:6" ht="18.75" customHeight="1">
      <c r="A138" s="23"/>
      <c r="B138" s="23"/>
      <c r="C138" s="18" t="s">
        <v>239</v>
      </c>
      <c r="D138" s="18" t="s">
        <v>299</v>
      </c>
      <c r="E138" s="10" t="s">
        <v>240</v>
      </c>
      <c r="F138" s="25">
        <f>F139+F140</f>
        <v>462.5</v>
      </c>
    </row>
    <row r="139" spans="1:6" ht="37.5" customHeight="1">
      <c r="A139" s="18"/>
      <c r="B139" s="18"/>
      <c r="C139" s="18"/>
      <c r="D139" s="18" t="s">
        <v>33</v>
      </c>
      <c r="E139" s="11" t="s">
        <v>34</v>
      </c>
      <c r="F139" s="25">
        <v>262.5</v>
      </c>
    </row>
    <row r="140" spans="1:6" ht="18.75" customHeight="1">
      <c r="A140" s="18"/>
      <c r="B140" s="18"/>
      <c r="C140" s="18"/>
      <c r="D140" s="18" t="s">
        <v>16</v>
      </c>
      <c r="E140" s="11" t="s">
        <v>17</v>
      </c>
      <c r="F140" s="25">
        <v>200</v>
      </c>
    </row>
    <row r="141" spans="1:6" ht="37.5" customHeight="1">
      <c r="A141" s="23"/>
      <c r="B141" s="23"/>
      <c r="C141" s="23" t="s">
        <v>241</v>
      </c>
      <c r="D141" s="23" t="s">
        <v>299</v>
      </c>
      <c r="E141" s="13" t="s">
        <v>242</v>
      </c>
      <c r="F141" s="26">
        <f>F142+F151</f>
        <v>85627.59999999999</v>
      </c>
    </row>
    <row r="142" spans="1:6" ht="22.5" customHeight="1">
      <c r="A142" s="23"/>
      <c r="B142" s="23"/>
      <c r="C142" s="23" t="s">
        <v>243</v>
      </c>
      <c r="D142" s="23"/>
      <c r="E142" s="13" t="s">
        <v>29</v>
      </c>
      <c r="F142" s="26">
        <f>F143+F145+F147+F149</f>
        <v>13192.9</v>
      </c>
    </row>
    <row r="143" spans="1:6" ht="24.75" customHeight="1">
      <c r="A143" s="23"/>
      <c r="B143" s="23"/>
      <c r="C143" s="18" t="s">
        <v>245</v>
      </c>
      <c r="D143" s="18" t="s">
        <v>299</v>
      </c>
      <c r="E143" s="10" t="s">
        <v>362</v>
      </c>
      <c r="F143" s="25">
        <f>F144</f>
        <v>5883.5</v>
      </c>
    </row>
    <row r="144" spans="1:6" ht="18.75" customHeight="1">
      <c r="A144" s="18"/>
      <c r="B144" s="18"/>
      <c r="C144" s="18"/>
      <c r="D144" s="18" t="s">
        <v>16</v>
      </c>
      <c r="E144" s="11" t="s">
        <v>17</v>
      </c>
      <c r="F144" s="25">
        <v>5883.5</v>
      </c>
    </row>
    <row r="145" spans="1:6" ht="18.75" customHeight="1">
      <c r="A145" s="23"/>
      <c r="B145" s="23"/>
      <c r="C145" s="18" t="s">
        <v>247</v>
      </c>
      <c r="D145" s="18" t="s">
        <v>299</v>
      </c>
      <c r="E145" s="10" t="s">
        <v>379</v>
      </c>
      <c r="F145" s="25">
        <f>F146</f>
        <v>5120.5</v>
      </c>
    </row>
    <row r="146" spans="1:6" ht="18.75" customHeight="1">
      <c r="A146" s="18"/>
      <c r="B146" s="18"/>
      <c r="C146" s="18"/>
      <c r="D146" s="18" t="s">
        <v>12</v>
      </c>
      <c r="E146" s="11" t="s">
        <v>13</v>
      </c>
      <c r="F146" s="25">
        <v>5120.5</v>
      </c>
    </row>
    <row r="147" spans="1:6" ht="18.75" customHeight="1">
      <c r="A147" s="23"/>
      <c r="B147" s="23"/>
      <c r="C147" s="18" t="s">
        <v>249</v>
      </c>
      <c r="D147" s="18" t="s">
        <v>299</v>
      </c>
      <c r="E147" s="10" t="s">
        <v>380</v>
      </c>
      <c r="F147" s="25">
        <f>F148</f>
        <v>1270</v>
      </c>
    </row>
    <row r="148" spans="1:6" ht="18.75" customHeight="1">
      <c r="A148" s="18"/>
      <c r="B148" s="18"/>
      <c r="C148" s="18"/>
      <c r="D148" s="18" t="s">
        <v>21</v>
      </c>
      <c r="E148" s="11" t="s">
        <v>22</v>
      </c>
      <c r="F148" s="25">
        <v>1270</v>
      </c>
    </row>
    <row r="149" spans="1:7" s="193" customFormat="1" ht="37.5" customHeight="1">
      <c r="A149" s="258"/>
      <c r="B149" s="258"/>
      <c r="C149" s="257" t="s">
        <v>292</v>
      </c>
      <c r="D149" s="258"/>
      <c r="E149" s="253" t="s">
        <v>250</v>
      </c>
      <c r="F149" s="259">
        <f>F150</f>
        <v>918.9</v>
      </c>
      <c r="G149" s="2"/>
    </row>
    <row r="150" spans="1:7" s="193" customFormat="1" ht="18.75" customHeight="1">
      <c r="A150" s="258"/>
      <c r="B150" s="258"/>
      <c r="C150" s="257"/>
      <c r="D150" s="258" t="s">
        <v>12</v>
      </c>
      <c r="E150" s="253" t="s">
        <v>13</v>
      </c>
      <c r="F150" s="259">
        <v>918.9</v>
      </c>
      <c r="G150" s="2"/>
    </row>
    <row r="151" spans="1:7" s="193" customFormat="1" ht="45" customHeight="1">
      <c r="A151" s="258"/>
      <c r="B151" s="258"/>
      <c r="C151" s="8" t="s">
        <v>927</v>
      </c>
      <c r="D151" s="23"/>
      <c r="E151" s="12" t="s">
        <v>780</v>
      </c>
      <c r="F151" s="26">
        <f>F152</f>
        <v>72434.7</v>
      </c>
      <c r="G151" s="2"/>
    </row>
    <row r="152" spans="1:7" s="193" customFormat="1" ht="18.75" customHeight="1">
      <c r="A152" s="258"/>
      <c r="B152" s="258"/>
      <c r="C152" s="18" t="s">
        <v>928</v>
      </c>
      <c r="D152" s="18"/>
      <c r="E152" s="11" t="s">
        <v>121</v>
      </c>
      <c r="F152" s="25">
        <f>F153+F154+F155</f>
        <v>72434.7</v>
      </c>
      <c r="G152" s="2"/>
    </row>
    <row r="153" spans="1:7" s="193" customFormat="1" ht="37.5" customHeight="1">
      <c r="A153" s="258"/>
      <c r="B153" s="258"/>
      <c r="C153" s="18"/>
      <c r="D153" s="18" t="s">
        <v>33</v>
      </c>
      <c r="E153" s="11" t="s">
        <v>34</v>
      </c>
      <c r="F153" s="25">
        <v>62966.1</v>
      </c>
      <c r="G153" s="2"/>
    </row>
    <row r="154" spans="1:7" s="193" customFormat="1" ht="18.75" customHeight="1">
      <c r="A154" s="258"/>
      <c r="B154" s="258"/>
      <c r="C154" s="18"/>
      <c r="D154" s="18" t="s">
        <v>16</v>
      </c>
      <c r="E154" s="11" t="s">
        <v>17</v>
      </c>
      <c r="F154" s="25">
        <v>9236.4</v>
      </c>
      <c r="G154" s="2"/>
    </row>
    <row r="155" spans="1:7" s="193" customFormat="1" ht="18.75" customHeight="1">
      <c r="A155" s="258"/>
      <c r="B155" s="258"/>
      <c r="C155" s="18"/>
      <c r="D155" s="18" t="s">
        <v>47</v>
      </c>
      <c r="E155" s="11" t="s">
        <v>48</v>
      </c>
      <c r="F155" s="25">
        <v>232.2</v>
      </c>
      <c r="G155" s="2"/>
    </row>
    <row r="156" spans="1:6" ht="18.75" customHeight="1">
      <c r="A156" s="23"/>
      <c r="B156" s="23"/>
      <c r="C156" s="23" t="s">
        <v>255</v>
      </c>
      <c r="D156" s="23" t="s">
        <v>299</v>
      </c>
      <c r="E156" s="13" t="s">
        <v>256</v>
      </c>
      <c r="F156" s="26">
        <f>F157+F161+F165</f>
        <v>2467</v>
      </c>
    </row>
    <row r="157" spans="1:6" ht="24.75" customHeight="1">
      <c r="A157" s="23"/>
      <c r="B157" s="23"/>
      <c r="C157" s="23" t="s">
        <v>257</v>
      </c>
      <c r="D157" s="23" t="s">
        <v>299</v>
      </c>
      <c r="E157" s="13" t="s">
        <v>258</v>
      </c>
      <c r="F157" s="26">
        <f>F158</f>
        <v>200</v>
      </c>
    </row>
    <row r="158" spans="1:6" ht="18.75" customHeight="1">
      <c r="A158" s="23"/>
      <c r="B158" s="23"/>
      <c r="C158" s="23" t="s">
        <v>259</v>
      </c>
      <c r="D158" s="23"/>
      <c r="E158" s="13" t="s">
        <v>260</v>
      </c>
      <c r="F158" s="26">
        <f>F159</f>
        <v>200</v>
      </c>
    </row>
    <row r="159" spans="1:6" ht="22.5" customHeight="1">
      <c r="A159" s="23"/>
      <c r="B159" s="23"/>
      <c r="C159" s="18" t="s">
        <v>261</v>
      </c>
      <c r="D159" s="18" t="s">
        <v>299</v>
      </c>
      <c r="E159" s="10" t="s">
        <v>557</v>
      </c>
      <c r="F159" s="25">
        <f>F160</f>
        <v>200</v>
      </c>
    </row>
    <row r="160" spans="1:6" ht="18.75" customHeight="1">
      <c r="A160" s="18"/>
      <c r="B160" s="18"/>
      <c r="C160" s="18"/>
      <c r="D160" s="18" t="s">
        <v>16</v>
      </c>
      <c r="E160" s="11" t="s">
        <v>17</v>
      </c>
      <c r="F160" s="25">
        <v>200</v>
      </c>
    </row>
    <row r="161" spans="1:6" ht="18.75" customHeight="1">
      <c r="A161" s="23"/>
      <c r="B161" s="23"/>
      <c r="C161" s="23" t="s">
        <v>262</v>
      </c>
      <c r="D161" s="23" t="s">
        <v>299</v>
      </c>
      <c r="E161" s="13" t="s">
        <v>263</v>
      </c>
      <c r="F161" s="26">
        <f>F162</f>
        <v>2052</v>
      </c>
    </row>
    <row r="162" spans="1:6" ht="18.75" customHeight="1">
      <c r="A162" s="23"/>
      <c r="B162" s="23"/>
      <c r="C162" s="23" t="s">
        <v>264</v>
      </c>
      <c r="D162" s="23"/>
      <c r="E162" s="13" t="s">
        <v>296</v>
      </c>
      <c r="F162" s="26">
        <f>F163</f>
        <v>2052</v>
      </c>
    </row>
    <row r="163" spans="1:6" ht="18.75" customHeight="1">
      <c r="A163" s="23"/>
      <c r="B163" s="23"/>
      <c r="C163" s="18" t="s">
        <v>265</v>
      </c>
      <c r="D163" s="18" t="s">
        <v>299</v>
      </c>
      <c r="E163" s="10" t="s">
        <v>266</v>
      </c>
      <c r="F163" s="25">
        <f>F164</f>
        <v>2052</v>
      </c>
    </row>
    <row r="164" spans="1:6" ht="18.75" customHeight="1">
      <c r="A164" s="18"/>
      <c r="B164" s="18"/>
      <c r="C164" s="18"/>
      <c r="D164" s="18" t="s">
        <v>16</v>
      </c>
      <c r="E164" s="11" t="s">
        <v>17</v>
      </c>
      <c r="F164" s="25">
        <v>2052</v>
      </c>
    </row>
    <row r="165" spans="1:6" ht="37.5" customHeight="1">
      <c r="A165" s="23"/>
      <c r="B165" s="23"/>
      <c r="C165" s="23" t="s">
        <v>267</v>
      </c>
      <c r="D165" s="23" t="s">
        <v>299</v>
      </c>
      <c r="E165" s="13" t="s">
        <v>268</v>
      </c>
      <c r="F165" s="26">
        <f>F166</f>
        <v>215</v>
      </c>
    </row>
    <row r="166" spans="1:6" ht="24" customHeight="1">
      <c r="A166" s="23"/>
      <c r="B166" s="23"/>
      <c r="C166" s="23" t="s">
        <v>269</v>
      </c>
      <c r="D166" s="23"/>
      <c r="E166" s="13" t="s">
        <v>29</v>
      </c>
      <c r="F166" s="26">
        <f>F167</f>
        <v>215</v>
      </c>
    </row>
    <row r="167" spans="1:6" ht="21.75" customHeight="1">
      <c r="A167" s="23"/>
      <c r="B167" s="18"/>
      <c r="C167" s="18" t="s">
        <v>270</v>
      </c>
      <c r="D167" s="18" t="s">
        <v>299</v>
      </c>
      <c r="E167" s="10" t="s">
        <v>359</v>
      </c>
      <c r="F167" s="25">
        <f>F168</f>
        <v>215</v>
      </c>
    </row>
    <row r="168" spans="1:6" ht="18.75" customHeight="1">
      <c r="A168" s="18"/>
      <c r="B168" s="18"/>
      <c r="C168" s="18"/>
      <c r="D168" s="18" t="s">
        <v>47</v>
      </c>
      <c r="E168" s="11" t="s">
        <v>48</v>
      </c>
      <c r="F168" s="25">
        <v>215</v>
      </c>
    </row>
    <row r="169" spans="1:6" ht="18.75" customHeight="1">
      <c r="A169" s="23"/>
      <c r="B169" s="23"/>
      <c r="C169" s="23" t="s">
        <v>285</v>
      </c>
      <c r="D169" s="23" t="s">
        <v>299</v>
      </c>
      <c r="E169" s="13" t="s">
        <v>286</v>
      </c>
      <c r="F169" s="26">
        <f>F170+F176+F172</f>
        <v>16301.900000000001</v>
      </c>
    </row>
    <row r="170" spans="1:6" ht="36" customHeight="1">
      <c r="A170" s="18"/>
      <c r="B170" s="18"/>
      <c r="C170" s="7" t="s">
        <v>986</v>
      </c>
      <c r="D170" s="18"/>
      <c r="E170" s="10" t="s">
        <v>307</v>
      </c>
      <c r="F170" s="25">
        <f>F171</f>
        <v>200</v>
      </c>
    </row>
    <row r="171" spans="1:6" ht="18.75" customHeight="1">
      <c r="A171" s="18"/>
      <c r="B171" s="18"/>
      <c r="C171" s="7"/>
      <c r="D171" s="18" t="s">
        <v>47</v>
      </c>
      <c r="E171" s="11" t="s">
        <v>48</v>
      </c>
      <c r="F171" s="25">
        <v>200</v>
      </c>
    </row>
    <row r="172" spans="1:6" ht="42" customHeight="1">
      <c r="A172" s="18"/>
      <c r="B172" s="18"/>
      <c r="C172" s="7" t="s">
        <v>1050</v>
      </c>
      <c r="D172" s="18"/>
      <c r="E172" s="10" t="s">
        <v>987</v>
      </c>
      <c r="F172" s="25">
        <f>F173</f>
        <v>4044.8</v>
      </c>
    </row>
    <row r="173" spans="1:6" ht="18.75" customHeight="1">
      <c r="A173" s="18"/>
      <c r="B173" s="18"/>
      <c r="C173" s="7"/>
      <c r="D173" s="18" t="s">
        <v>47</v>
      </c>
      <c r="E173" s="11" t="s">
        <v>48</v>
      </c>
      <c r="F173" s="25">
        <v>4044.8</v>
      </c>
    </row>
    <row r="174" spans="1:6" ht="43.5" customHeight="1" hidden="1">
      <c r="A174" s="18"/>
      <c r="B174" s="18"/>
      <c r="C174" s="19" t="s">
        <v>799</v>
      </c>
      <c r="D174" s="18"/>
      <c r="E174" s="11" t="s">
        <v>988</v>
      </c>
      <c r="F174" s="25">
        <f>F175</f>
        <v>0</v>
      </c>
    </row>
    <row r="175" spans="1:6" ht="18.75" customHeight="1" hidden="1">
      <c r="A175" s="18"/>
      <c r="B175" s="18"/>
      <c r="C175" s="19"/>
      <c r="D175" s="19" t="s">
        <v>47</v>
      </c>
      <c r="E175" s="11" t="s">
        <v>48</v>
      </c>
      <c r="F175" s="25"/>
    </row>
    <row r="176" spans="1:6" ht="37.5" customHeight="1">
      <c r="A176" s="18"/>
      <c r="B176" s="18"/>
      <c r="C176" s="257" t="s">
        <v>799</v>
      </c>
      <c r="D176" s="258"/>
      <c r="E176" s="253" t="s">
        <v>989</v>
      </c>
      <c r="F176" s="259">
        <f>F177</f>
        <v>12057.1</v>
      </c>
    </row>
    <row r="177" spans="1:6" ht="18.75" customHeight="1">
      <c r="A177" s="18"/>
      <c r="B177" s="18"/>
      <c r="C177" s="257"/>
      <c r="D177" s="257" t="s">
        <v>47</v>
      </c>
      <c r="E177" s="253" t="s">
        <v>48</v>
      </c>
      <c r="F177" s="259">
        <v>12057.1</v>
      </c>
    </row>
    <row r="178" spans="1:6" ht="18.75" customHeight="1">
      <c r="A178" s="18"/>
      <c r="B178" s="8" t="s">
        <v>381</v>
      </c>
      <c r="C178" s="8"/>
      <c r="D178" s="8"/>
      <c r="E178" s="9" t="s">
        <v>382</v>
      </c>
      <c r="F178" s="26">
        <f>F179+F191+F206</f>
        <v>31251</v>
      </c>
    </row>
    <row r="179" spans="1:6" ht="18.75" customHeight="1">
      <c r="A179" s="18"/>
      <c r="B179" s="17" t="s">
        <v>383</v>
      </c>
      <c r="C179" s="8"/>
      <c r="D179" s="8"/>
      <c r="E179" s="9" t="s">
        <v>384</v>
      </c>
      <c r="F179" s="26">
        <f>F180</f>
        <v>12482.5</v>
      </c>
    </row>
    <row r="180" spans="1:6" ht="37.5" customHeight="1">
      <c r="A180" s="23"/>
      <c r="B180" s="23"/>
      <c r="C180" s="23" t="s">
        <v>83</v>
      </c>
      <c r="D180" s="23" t="s">
        <v>299</v>
      </c>
      <c r="E180" s="13" t="s">
        <v>794</v>
      </c>
      <c r="F180" s="26">
        <f>F181+F185</f>
        <v>12482.5</v>
      </c>
    </row>
    <row r="181" spans="1:6" ht="18.75" customHeight="1">
      <c r="A181" s="23"/>
      <c r="B181" s="23"/>
      <c r="C181" s="23" t="s">
        <v>95</v>
      </c>
      <c r="D181" s="23" t="s">
        <v>299</v>
      </c>
      <c r="E181" s="13" t="s">
        <v>96</v>
      </c>
      <c r="F181" s="26">
        <f>F182</f>
        <v>648</v>
      </c>
    </row>
    <row r="182" spans="1:6" ht="37.5" customHeight="1">
      <c r="A182" s="23"/>
      <c r="B182" s="23"/>
      <c r="C182" s="23" t="s">
        <v>97</v>
      </c>
      <c r="D182" s="23"/>
      <c r="E182" s="13" t="s">
        <v>98</v>
      </c>
      <c r="F182" s="26">
        <f>F183</f>
        <v>648</v>
      </c>
    </row>
    <row r="183" spans="1:6" ht="18.75" customHeight="1">
      <c r="A183" s="23"/>
      <c r="B183" s="23"/>
      <c r="C183" s="18" t="s">
        <v>99</v>
      </c>
      <c r="D183" s="18" t="s">
        <v>299</v>
      </c>
      <c r="E183" s="10" t="s">
        <v>100</v>
      </c>
      <c r="F183" s="25">
        <f>F184</f>
        <v>648</v>
      </c>
    </row>
    <row r="184" spans="1:6" ht="18.75" customHeight="1">
      <c r="A184" s="18"/>
      <c r="B184" s="18"/>
      <c r="C184" s="18"/>
      <c r="D184" s="18" t="s">
        <v>16</v>
      </c>
      <c r="E184" s="11" t="s">
        <v>17</v>
      </c>
      <c r="F184" s="25">
        <v>648</v>
      </c>
    </row>
    <row r="185" spans="1:6" ht="37.5" customHeight="1">
      <c r="A185" s="23"/>
      <c r="B185" s="23"/>
      <c r="C185" s="23" t="s">
        <v>118</v>
      </c>
      <c r="D185" s="23" t="s">
        <v>299</v>
      </c>
      <c r="E185" s="13" t="s">
        <v>990</v>
      </c>
      <c r="F185" s="26">
        <f>F186</f>
        <v>11834.5</v>
      </c>
    </row>
    <row r="186" spans="1:6" ht="25.5" customHeight="1">
      <c r="A186" s="23"/>
      <c r="B186" s="23"/>
      <c r="C186" s="23" t="s">
        <v>119</v>
      </c>
      <c r="D186" s="23"/>
      <c r="E186" s="13" t="s">
        <v>29</v>
      </c>
      <c r="F186" s="26">
        <f>F187</f>
        <v>11834.5</v>
      </c>
    </row>
    <row r="187" spans="1:6" ht="18.75" customHeight="1">
      <c r="A187" s="23"/>
      <c r="B187" s="23"/>
      <c r="C187" s="18" t="s">
        <v>120</v>
      </c>
      <c r="D187" s="18" t="s">
        <v>299</v>
      </c>
      <c r="E187" s="10" t="s">
        <v>121</v>
      </c>
      <c r="F187" s="25">
        <f>SUM(F188:F190)</f>
        <v>11834.5</v>
      </c>
    </row>
    <row r="188" spans="1:6" ht="37.5" customHeight="1">
      <c r="A188" s="18"/>
      <c r="B188" s="18"/>
      <c r="C188" s="18"/>
      <c r="D188" s="18" t="s">
        <v>33</v>
      </c>
      <c r="E188" s="11" t="s">
        <v>34</v>
      </c>
      <c r="F188" s="25">
        <v>9988.3</v>
      </c>
    </row>
    <row r="189" spans="1:6" ht="18.75" customHeight="1">
      <c r="A189" s="18"/>
      <c r="B189" s="18"/>
      <c r="C189" s="18"/>
      <c r="D189" s="18" t="s">
        <v>16</v>
      </c>
      <c r="E189" s="11" t="s">
        <v>17</v>
      </c>
      <c r="F189" s="25">
        <v>1733.2</v>
      </c>
    </row>
    <row r="190" spans="1:6" ht="18.75" customHeight="1">
      <c r="A190" s="18"/>
      <c r="B190" s="18"/>
      <c r="C190" s="18"/>
      <c r="D190" s="18" t="s">
        <v>47</v>
      </c>
      <c r="E190" s="11" t="s">
        <v>48</v>
      </c>
      <c r="F190" s="25">
        <v>113</v>
      </c>
    </row>
    <row r="191" spans="1:6" ht="18.75">
      <c r="A191" s="18"/>
      <c r="B191" s="17" t="s">
        <v>386</v>
      </c>
      <c r="C191" s="8"/>
      <c r="D191" s="8"/>
      <c r="E191" s="9" t="s">
        <v>387</v>
      </c>
      <c r="F191" s="26">
        <f>F192</f>
        <v>15234.7</v>
      </c>
    </row>
    <row r="192" spans="1:6" ht="37.5">
      <c r="A192" s="23"/>
      <c r="B192" s="23"/>
      <c r="C192" s="23" t="s">
        <v>83</v>
      </c>
      <c r="D192" s="23" t="s">
        <v>299</v>
      </c>
      <c r="E192" s="13" t="s">
        <v>794</v>
      </c>
      <c r="F192" s="26">
        <f>F193+F200</f>
        <v>15234.7</v>
      </c>
    </row>
    <row r="193" spans="1:6" ht="18.75">
      <c r="A193" s="23"/>
      <c r="B193" s="23"/>
      <c r="C193" s="23" t="s">
        <v>95</v>
      </c>
      <c r="D193" s="23" t="s">
        <v>299</v>
      </c>
      <c r="E193" s="13" t="s">
        <v>96</v>
      </c>
      <c r="F193" s="26">
        <f>F194</f>
        <v>8667.1</v>
      </c>
    </row>
    <row r="194" spans="1:6" ht="23.25" customHeight="1">
      <c r="A194" s="23"/>
      <c r="B194" s="23"/>
      <c r="C194" s="23" t="s">
        <v>101</v>
      </c>
      <c r="D194" s="23"/>
      <c r="E194" s="13" t="s">
        <v>555</v>
      </c>
      <c r="F194" s="26">
        <f>F195+F198</f>
        <v>8667.1</v>
      </c>
    </row>
    <row r="195" spans="1:6" ht="18.75" customHeight="1">
      <c r="A195" s="23"/>
      <c r="B195" s="23"/>
      <c r="C195" s="18" t="s">
        <v>102</v>
      </c>
      <c r="D195" s="18" t="s">
        <v>299</v>
      </c>
      <c r="E195" s="190" t="s">
        <v>878</v>
      </c>
      <c r="F195" s="25">
        <f>F196+F197</f>
        <v>6088</v>
      </c>
    </row>
    <row r="196" spans="1:6" ht="18.75" customHeight="1">
      <c r="A196" s="18"/>
      <c r="B196" s="18"/>
      <c r="C196" s="18"/>
      <c r="D196" s="18" t="s">
        <v>16</v>
      </c>
      <c r="E196" s="11" t="s">
        <v>17</v>
      </c>
      <c r="F196" s="25">
        <v>88</v>
      </c>
    </row>
    <row r="197" spans="1:6" ht="18.75" customHeight="1">
      <c r="A197" s="18"/>
      <c r="B197" s="18"/>
      <c r="C197" s="18"/>
      <c r="D197" s="18" t="s">
        <v>12</v>
      </c>
      <c r="E197" s="11" t="s">
        <v>13</v>
      </c>
      <c r="F197" s="25">
        <v>6000</v>
      </c>
    </row>
    <row r="198" spans="1:6" ht="18.75">
      <c r="A198" s="23"/>
      <c r="B198" s="23"/>
      <c r="C198" s="18" t="s">
        <v>104</v>
      </c>
      <c r="D198" s="18" t="s">
        <v>299</v>
      </c>
      <c r="E198" s="10" t="s">
        <v>105</v>
      </c>
      <c r="F198" s="25">
        <f>F199</f>
        <v>2579.1</v>
      </c>
    </row>
    <row r="199" spans="1:6" ht="18.75">
      <c r="A199" s="18"/>
      <c r="B199" s="18"/>
      <c r="C199" s="18"/>
      <c r="D199" s="18" t="s">
        <v>12</v>
      </c>
      <c r="E199" s="11" t="s">
        <v>13</v>
      </c>
      <c r="F199" s="25">
        <v>2579.1</v>
      </c>
    </row>
    <row r="200" spans="1:6" ht="37.5" customHeight="1">
      <c r="A200" s="23"/>
      <c r="B200" s="23"/>
      <c r="C200" s="23" t="s">
        <v>118</v>
      </c>
      <c r="D200" s="23" t="s">
        <v>299</v>
      </c>
      <c r="E200" s="13" t="s">
        <v>990</v>
      </c>
      <c r="F200" s="26">
        <f>F201</f>
        <v>6567.6</v>
      </c>
    </row>
    <row r="201" spans="1:6" ht="24" customHeight="1">
      <c r="A201" s="23"/>
      <c r="B201" s="23"/>
      <c r="C201" s="23" t="s">
        <v>119</v>
      </c>
      <c r="D201" s="23"/>
      <c r="E201" s="13" t="s">
        <v>29</v>
      </c>
      <c r="F201" s="26">
        <f>F202</f>
        <v>6567.6</v>
      </c>
    </row>
    <row r="202" spans="1:6" ht="18.75" customHeight="1">
      <c r="A202" s="18"/>
      <c r="B202" s="18"/>
      <c r="C202" s="18" t="s">
        <v>120</v>
      </c>
      <c r="D202" s="18" t="s">
        <v>299</v>
      </c>
      <c r="E202" s="10" t="s">
        <v>121</v>
      </c>
      <c r="F202" s="25">
        <f>SUM(F203:F205)</f>
        <v>6567.6</v>
      </c>
    </row>
    <row r="203" spans="1:6" ht="37.5" customHeight="1">
      <c r="A203" s="18"/>
      <c r="B203" s="18"/>
      <c r="C203" s="18"/>
      <c r="D203" s="18" t="s">
        <v>33</v>
      </c>
      <c r="E203" s="11" t="s">
        <v>34</v>
      </c>
      <c r="F203" s="25">
        <v>5956.1</v>
      </c>
    </row>
    <row r="204" spans="1:6" ht="18.75" customHeight="1">
      <c r="A204" s="18"/>
      <c r="B204" s="18"/>
      <c r="C204" s="18"/>
      <c r="D204" s="18" t="s">
        <v>16</v>
      </c>
      <c r="E204" s="11" t="s">
        <v>17</v>
      </c>
      <c r="F204" s="25">
        <v>602.9</v>
      </c>
    </row>
    <row r="205" spans="1:6" ht="18.75" customHeight="1">
      <c r="A205" s="18"/>
      <c r="B205" s="18"/>
      <c r="C205" s="18"/>
      <c r="D205" s="18" t="s">
        <v>47</v>
      </c>
      <c r="E205" s="11" t="s">
        <v>48</v>
      </c>
      <c r="F205" s="25">
        <v>8.6</v>
      </c>
    </row>
    <row r="206" spans="1:6" ht="18.75" customHeight="1">
      <c r="A206" s="18"/>
      <c r="B206" s="8" t="s">
        <v>388</v>
      </c>
      <c r="C206" s="8"/>
      <c r="D206" s="8"/>
      <c r="E206" s="9" t="s">
        <v>389</v>
      </c>
      <c r="F206" s="26">
        <f>F207</f>
        <v>3533.8</v>
      </c>
    </row>
    <row r="207" spans="1:6" ht="37.5" customHeight="1">
      <c r="A207" s="23"/>
      <c r="B207" s="23"/>
      <c r="C207" s="23" t="s">
        <v>83</v>
      </c>
      <c r="D207" s="23" t="s">
        <v>299</v>
      </c>
      <c r="E207" s="13" t="s">
        <v>794</v>
      </c>
      <c r="F207" s="26">
        <f>F208</f>
        <v>3533.8</v>
      </c>
    </row>
    <row r="208" spans="1:6" ht="18.75" customHeight="1">
      <c r="A208" s="23"/>
      <c r="B208" s="23"/>
      <c r="C208" s="23" t="s">
        <v>84</v>
      </c>
      <c r="D208" s="23" t="s">
        <v>299</v>
      </c>
      <c r="E208" s="13" t="s">
        <v>385</v>
      </c>
      <c r="F208" s="26">
        <f>F209</f>
        <v>3533.8</v>
      </c>
    </row>
    <row r="209" spans="1:6" ht="18.75" customHeight="1">
      <c r="A209" s="23"/>
      <c r="B209" s="23"/>
      <c r="C209" s="23" t="s">
        <v>85</v>
      </c>
      <c r="D209" s="23"/>
      <c r="E209" s="13" t="s">
        <v>86</v>
      </c>
      <c r="F209" s="26">
        <f>F210+F214+F212</f>
        <v>3533.8</v>
      </c>
    </row>
    <row r="210" spans="1:6" ht="18.75" customHeight="1">
      <c r="A210" s="23"/>
      <c r="B210" s="23"/>
      <c r="C210" s="18" t="s">
        <v>87</v>
      </c>
      <c r="D210" s="18" t="s">
        <v>299</v>
      </c>
      <c r="E210" s="10" t="s">
        <v>991</v>
      </c>
      <c r="F210" s="25">
        <f>F211</f>
        <v>3053.6</v>
      </c>
    </row>
    <row r="211" spans="1:6" ht="18.75" customHeight="1">
      <c r="A211" s="18"/>
      <c r="B211" s="18"/>
      <c r="C211" s="18"/>
      <c r="D211" s="18" t="s">
        <v>16</v>
      </c>
      <c r="E211" s="11" t="s">
        <v>17</v>
      </c>
      <c r="F211" s="25">
        <v>3053.6</v>
      </c>
    </row>
    <row r="212" spans="1:6" ht="18.75" customHeight="1">
      <c r="A212" s="18"/>
      <c r="B212" s="18"/>
      <c r="C212" s="18" t="s">
        <v>771</v>
      </c>
      <c r="D212" s="18"/>
      <c r="E212" s="11" t="s">
        <v>992</v>
      </c>
      <c r="F212" s="25">
        <f>F213</f>
        <v>231.4</v>
      </c>
    </row>
    <row r="213" spans="1:6" ht="18.75" customHeight="1">
      <c r="A213" s="18"/>
      <c r="B213" s="18"/>
      <c r="C213" s="18"/>
      <c r="D213" s="18" t="s">
        <v>16</v>
      </c>
      <c r="E213" s="11" t="s">
        <v>17</v>
      </c>
      <c r="F213" s="25">
        <v>231.4</v>
      </c>
    </row>
    <row r="214" spans="1:6" ht="18.75" customHeight="1">
      <c r="A214" s="18"/>
      <c r="B214" s="18"/>
      <c r="C214" s="258" t="s">
        <v>771</v>
      </c>
      <c r="D214" s="258"/>
      <c r="E214" s="253" t="s">
        <v>993</v>
      </c>
      <c r="F214" s="259">
        <f>F215</f>
        <v>248.8</v>
      </c>
    </row>
    <row r="215" spans="1:7" s="193" customFormat="1" ht="18.75" customHeight="1">
      <c r="A215" s="258"/>
      <c r="B215" s="258"/>
      <c r="C215" s="258"/>
      <c r="D215" s="258" t="s">
        <v>21</v>
      </c>
      <c r="E215" s="253" t="s">
        <v>22</v>
      </c>
      <c r="F215" s="259">
        <v>248.8</v>
      </c>
      <c r="G215" s="2"/>
    </row>
    <row r="216" spans="1:6" ht="22.5" customHeight="1">
      <c r="A216" s="7"/>
      <c r="B216" s="8" t="s">
        <v>390</v>
      </c>
      <c r="C216" s="8"/>
      <c r="D216" s="8"/>
      <c r="E216" s="9" t="s">
        <v>391</v>
      </c>
      <c r="F216" s="26">
        <f>F227+F233+F251+F266+F217+F244</f>
        <v>195701.4</v>
      </c>
    </row>
    <row r="217" spans="1:6" ht="22.5" customHeight="1">
      <c r="A217" s="7"/>
      <c r="B217" s="8" t="s">
        <v>772</v>
      </c>
      <c r="C217" s="8"/>
      <c r="D217" s="8"/>
      <c r="E217" s="129" t="s">
        <v>773</v>
      </c>
      <c r="F217" s="26">
        <f>F218</f>
        <v>1577</v>
      </c>
    </row>
    <row r="218" spans="1:6" ht="22.5" customHeight="1">
      <c r="A218" s="7"/>
      <c r="B218" s="8"/>
      <c r="C218" s="23" t="s">
        <v>122</v>
      </c>
      <c r="D218" s="23" t="s">
        <v>299</v>
      </c>
      <c r="E218" s="129" t="s">
        <v>123</v>
      </c>
      <c r="F218" s="26">
        <f>F219</f>
        <v>1577</v>
      </c>
    </row>
    <row r="219" spans="1:6" ht="22.5" customHeight="1">
      <c r="A219" s="7"/>
      <c r="B219" s="8"/>
      <c r="C219" s="23" t="s">
        <v>915</v>
      </c>
      <c r="D219" s="23" t="s">
        <v>299</v>
      </c>
      <c r="E219" s="129" t="s">
        <v>774</v>
      </c>
      <c r="F219" s="26">
        <f>F220</f>
        <v>1577</v>
      </c>
    </row>
    <row r="220" spans="1:6" ht="37.5" customHeight="1">
      <c r="A220" s="7"/>
      <c r="B220" s="8"/>
      <c r="C220" s="23" t="s">
        <v>916</v>
      </c>
      <c r="D220" s="23"/>
      <c r="E220" s="13" t="s">
        <v>893</v>
      </c>
      <c r="F220" s="26">
        <f>F221+F223+F225</f>
        <v>1577</v>
      </c>
    </row>
    <row r="221" spans="1:6" ht="22.5" customHeight="1">
      <c r="A221" s="7"/>
      <c r="B221" s="8"/>
      <c r="C221" s="18" t="s">
        <v>1051</v>
      </c>
      <c r="D221" s="18" t="s">
        <v>299</v>
      </c>
      <c r="E221" s="10" t="s">
        <v>894</v>
      </c>
      <c r="F221" s="25">
        <f>F222</f>
        <v>1575</v>
      </c>
    </row>
    <row r="222" spans="1:6" ht="22.5" customHeight="1">
      <c r="A222" s="7"/>
      <c r="B222" s="8"/>
      <c r="C222" s="18"/>
      <c r="D222" s="18" t="s">
        <v>47</v>
      </c>
      <c r="E222" s="11" t="s">
        <v>48</v>
      </c>
      <c r="F222" s="25">
        <v>1575</v>
      </c>
    </row>
    <row r="223" spans="1:7" s="193" customFormat="1" ht="36" customHeight="1">
      <c r="A223" s="195"/>
      <c r="B223" s="21"/>
      <c r="C223" s="258" t="s">
        <v>917</v>
      </c>
      <c r="D223" s="258" t="s">
        <v>299</v>
      </c>
      <c r="E223" s="168" t="s">
        <v>994</v>
      </c>
      <c r="F223" s="259">
        <f>F224</f>
        <v>0.5</v>
      </c>
      <c r="G223" s="2"/>
    </row>
    <row r="224" spans="1:7" s="193" customFormat="1" ht="22.5" customHeight="1">
      <c r="A224" s="195"/>
      <c r="B224" s="21"/>
      <c r="C224" s="258"/>
      <c r="D224" s="258" t="s">
        <v>47</v>
      </c>
      <c r="E224" s="253" t="s">
        <v>48</v>
      </c>
      <c r="F224" s="259">
        <v>0.5</v>
      </c>
      <c r="G224" s="2"/>
    </row>
    <row r="225" spans="1:7" s="193" customFormat="1" ht="39.75" customHeight="1">
      <c r="A225" s="195"/>
      <c r="B225" s="21"/>
      <c r="C225" s="258" t="s">
        <v>996</v>
      </c>
      <c r="D225" s="258" t="s">
        <v>299</v>
      </c>
      <c r="E225" s="168" t="s">
        <v>995</v>
      </c>
      <c r="F225" s="259">
        <f>F226</f>
        <v>1.5</v>
      </c>
      <c r="G225" s="2"/>
    </row>
    <row r="226" spans="1:7" s="193" customFormat="1" ht="22.5" customHeight="1">
      <c r="A226" s="195"/>
      <c r="B226" s="21"/>
      <c r="C226" s="258"/>
      <c r="D226" s="258" t="s">
        <v>47</v>
      </c>
      <c r="E226" s="253" t="s">
        <v>48</v>
      </c>
      <c r="F226" s="259">
        <v>1.5</v>
      </c>
      <c r="G226" s="2"/>
    </row>
    <row r="227" spans="1:6" ht="18.75" customHeight="1">
      <c r="A227" s="7"/>
      <c r="B227" s="8" t="s">
        <v>392</v>
      </c>
      <c r="C227" s="8"/>
      <c r="D227" s="8"/>
      <c r="E227" s="9" t="s">
        <v>393</v>
      </c>
      <c r="F227" s="26">
        <f>F228</f>
        <v>49.2</v>
      </c>
    </row>
    <row r="228" spans="1:6" ht="37.5" customHeight="1">
      <c r="A228" s="7"/>
      <c r="B228" s="8"/>
      <c r="C228" s="23" t="s">
        <v>83</v>
      </c>
      <c r="D228" s="23" t="s">
        <v>299</v>
      </c>
      <c r="E228" s="13" t="s">
        <v>794</v>
      </c>
      <c r="F228" s="26">
        <f>F229</f>
        <v>49.2</v>
      </c>
    </row>
    <row r="229" spans="1:6" ht="18.75" customHeight="1">
      <c r="A229" s="7"/>
      <c r="B229" s="8"/>
      <c r="C229" s="23" t="s">
        <v>106</v>
      </c>
      <c r="D229" s="23" t="s">
        <v>299</v>
      </c>
      <c r="E229" s="13" t="s">
        <v>107</v>
      </c>
      <c r="F229" s="26">
        <f>F230</f>
        <v>49.2</v>
      </c>
    </row>
    <row r="230" spans="1:6" ht="18.75" customHeight="1">
      <c r="A230" s="7"/>
      <c r="B230" s="8"/>
      <c r="C230" s="23" t="s">
        <v>108</v>
      </c>
      <c r="D230" s="23"/>
      <c r="E230" s="13" t="s">
        <v>109</v>
      </c>
      <c r="F230" s="26">
        <f>F231</f>
        <v>49.2</v>
      </c>
    </row>
    <row r="231" spans="1:6" ht="18.75" customHeight="1">
      <c r="A231" s="7"/>
      <c r="B231" s="8"/>
      <c r="C231" s="18" t="s">
        <v>336</v>
      </c>
      <c r="D231" s="18" t="s">
        <v>299</v>
      </c>
      <c r="E231" s="10" t="s">
        <v>337</v>
      </c>
      <c r="F231" s="25">
        <f>F232</f>
        <v>49.2</v>
      </c>
    </row>
    <row r="232" spans="1:6" ht="18.75" customHeight="1">
      <c r="A232" s="7"/>
      <c r="B232" s="8"/>
      <c r="C232" s="18"/>
      <c r="D232" s="18" t="s">
        <v>16</v>
      </c>
      <c r="E232" s="11" t="s">
        <v>17</v>
      </c>
      <c r="F232" s="25">
        <v>49.2</v>
      </c>
    </row>
    <row r="233" spans="1:6" ht="18.75" customHeight="1">
      <c r="A233" s="18"/>
      <c r="B233" s="17" t="s">
        <v>394</v>
      </c>
      <c r="C233" s="8"/>
      <c r="D233" s="8"/>
      <c r="E233" s="9" t="s">
        <v>395</v>
      </c>
      <c r="F233" s="26">
        <f>F234</f>
        <v>1308.2</v>
      </c>
    </row>
    <row r="234" spans="1:6" ht="37.5" customHeight="1">
      <c r="A234" s="23"/>
      <c r="B234" s="23"/>
      <c r="C234" s="23" t="s">
        <v>83</v>
      </c>
      <c r="D234" s="23" t="s">
        <v>299</v>
      </c>
      <c r="E234" s="13" t="s">
        <v>794</v>
      </c>
      <c r="F234" s="26">
        <f>F235+F239</f>
        <v>1308.2</v>
      </c>
    </row>
    <row r="235" spans="1:6" ht="18.75" customHeight="1">
      <c r="A235" s="23"/>
      <c r="B235" s="23"/>
      <c r="C235" s="23" t="s">
        <v>95</v>
      </c>
      <c r="D235" s="23" t="s">
        <v>299</v>
      </c>
      <c r="E235" s="13" t="s">
        <v>96</v>
      </c>
      <c r="F235" s="26">
        <f>F236</f>
        <v>253.3</v>
      </c>
    </row>
    <row r="236" spans="1:6" ht="22.5" customHeight="1">
      <c r="A236" s="23"/>
      <c r="B236" s="23"/>
      <c r="C236" s="23" t="s">
        <v>101</v>
      </c>
      <c r="D236" s="23"/>
      <c r="E236" s="13" t="s">
        <v>555</v>
      </c>
      <c r="F236" s="26">
        <f>F237</f>
        <v>253.3</v>
      </c>
    </row>
    <row r="237" spans="1:6" ht="18.75" customHeight="1">
      <c r="A237" s="23"/>
      <c r="B237" s="23"/>
      <c r="C237" s="18" t="s">
        <v>103</v>
      </c>
      <c r="D237" s="18" t="s">
        <v>299</v>
      </c>
      <c r="E237" s="10" t="s">
        <v>895</v>
      </c>
      <c r="F237" s="25">
        <f>F238</f>
        <v>253.3</v>
      </c>
    </row>
    <row r="238" spans="1:6" ht="18.75" customHeight="1">
      <c r="A238" s="18"/>
      <c r="B238" s="18"/>
      <c r="C238" s="18"/>
      <c r="D238" s="18" t="s">
        <v>12</v>
      </c>
      <c r="E238" s="11" t="s">
        <v>13</v>
      </c>
      <c r="F238" s="25">
        <v>253.3</v>
      </c>
    </row>
    <row r="239" spans="1:6" ht="18.75" customHeight="1">
      <c r="A239" s="23"/>
      <c r="B239" s="23"/>
      <c r="C239" s="23" t="s">
        <v>106</v>
      </c>
      <c r="D239" s="23" t="s">
        <v>299</v>
      </c>
      <c r="E239" s="13" t="s">
        <v>107</v>
      </c>
      <c r="F239" s="26">
        <f>F240</f>
        <v>1054.9</v>
      </c>
    </row>
    <row r="240" spans="1:6" ht="18.75" customHeight="1">
      <c r="A240" s="23"/>
      <c r="B240" s="23"/>
      <c r="C240" s="23" t="s">
        <v>110</v>
      </c>
      <c r="D240" s="23"/>
      <c r="E240" s="13" t="s">
        <v>109</v>
      </c>
      <c r="F240" s="26">
        <f>F241</f>
        <v>1054.9</v>
      </c>
    </row>
    <row r="241" spans="1:6" ht="18.75" customHeight="1">
      <c r="A241" s="23"/>
      <c r="B241" s="23"/>
      <c r="C241" s="18" t="s">
        <v>110</v>
      </c>
      <c r="D241" s="18" t="s">
        <v>299</v>
      </c>
      <c r="E241" s="10" t="s">
        <v>111</v>
      </c>
      <c r="F241" s="25">
        <f>F242+F243</f>
        <v>1054.9</v>
      </c>
    </row>
    <row r="242" spans="1:6" ht="18.75" customHeight="1">
      <c r="A242" s="23"/>
      <c r="B242" s="23"/>
      <c r="C242" s="18"/>
      <c r="D242" s="18" t="s">
        <v>16</v>
      </c>
      <c r="E242" s="11" t="s">
        <v>17</v>
      </c>
      <c r="F242" s="25">
        <v>300</v>
      </c>
    </row>
    <row r="243" spans="1:6" ht="18.75" customHeight="1">
      <c r="A243" s="18"/>
      <c r="B243" s="18"/>
      <c r="C243" s="18"/>
      <c r="D243" s="18" t="s">
        <v>12</v>
      </c>
      <c r="E243" s="11" t="s">
        <v>13</v>
      </c>
      <c r="F243" s="25">
        <v>754.9</v>
      </c>
    </row>
    <row r="244" spans="1:6" ht="18.75" customHeight="1">
      <c r="A244" s="18"/>
      <c r="B244" s="75" t="s">
        <v>775</v>
      </c>
      <c r="C244" s="75"/>
      <c r="D244" s="75"/>
      <c r="E244" s="128" t="s">
        <v>776</v>
      </c>
      <c r="F244" s="26">
        <f>F245</f>
        <v>1203.9</v>
      </c>
    </row>
    <row r="245" spans="1:6" ht="18.75" customHeight="1">
      <c r="A245" s="18"/>
      <c r="B245" s="127"/>
      <c r="C245" s="127" t="s">
        <v>901</v>
      </c>
      <c r="D245" s="127" t="s">
        <v>299</v>
      </c>
      <c r="E245" s="128" t="s">
        <v>145</v>
      </c>
      <c r="F245" s="26">
        <f>F246</f>
        <v>1203.9</v>
      </c>
    </row>
    <row r="246" spans="1:6" ht="43.5" customHeight="1">
      <c r="A246" s="18"/>
      <c r="B246" s="75"/>
      <c r="C246" s="75" t="s">
        <v>187</v>
      </c>
      <c r="D246" s="75"/>
      <c r="E246" s="129" t="s">
        <v>188</v>
      </c>
      <c r="F246" s="26">
        <f>F247</f>
        <v>1203.9</v>
      </c>
    </row>
    <row r="247" spans="1:6" ht="18.75" customHeight="1">
      <c r="A247" s="18"/>
      <c r="B247" s="127"/>
      <c r="C247" s="75" t="s">
        <v>778</v>
      </c>
      <c r="D247" s="75"/>
      <c r="E247" s="129" t="s">
        <v>777</v>
      </c>
      <c r="F247" s="26">
        <f>F248</f>
        <v>1203.9</v>
      </c>
    </row>
    <row r="248" spans="1:6" ht="18.75" customHeight="1">
      <c r="A248" s="18"/>
      <c r="B248" s="74"/>
      <c r="C248" s="76" t="s">
        <v>899</v>
      </c>
      <c r="D248" s="76"/>
      <c r="E248" s="282" t="s">
        <v>900</v>
      </c>
      <c r="F248" s="25">
        <f>F249+F250</f>
        <v>1203.9</v>
      </c>
    </row>
    <row r="249" spans="1:6" ht="18.75" customHeight="1">
      <c r="A249" s="18"/>
      <c r="B249" s="18"/>
      <c r="C249" s="18"/>
      <c r="D249" s="18" t="s">
        <v>16</v>
      </c>
      <c r="E249" s="11" t="s">
        <v>17</v>
      </c>
      <c r="F249" s="25">
        <v>153.9</v>
      </c>
    </row>
    <row r="250" spans="1:6" ht="18.75" customHeight="1">
      <c r="A250" s="18"/>
      <c r="B250" s="18"/>
      <c r="C250" s="18"/>
      <c r="D250" s="18" t="s">
        <v>47</v>
      </c>
      <c r="E250" s="11" t="s">
        <v>48</v>
      </c>
      <c r="F250" s="25">
        <v>1050</v>
      </c>
    </row>
    <row r="251" spans="1:6" ht="18.75">
      <c r="A251" s="18"/>
      <c r="B251" s="8" t="s">
        <v>396</v>
      </c>
      <c r="C251" s="8"/>
      <c r="D251" s="8"/>
      <c r="E251" s="9" t="s">
        <v>397</v>
      </c>
      <c r="F251" s="26">
        <f>F252</f>
        <v>186393.1</v>
      </c>
    </row>
    <row r="252" spans="1:6" ht="22.5" customHeight="1">
      <c r="A252" s="23"/>
      <c r="B252" s="23"/>
      <c r="C252" s="23" t="s">
        <v>144</v>
      </c>
      <c r="D252" s="23" t="s">
        <v>299</v>
      </c>
      <c r="E252" s="13" t="s">
        <v>145</v>
      </c>
      <c r="F252" s="26">
        <f>F253</f>
        <v>186393.1</v>
      </c>
    </row>
    <row r="253" spans="1:6" ht="20.25" customHeight="1">
      <c r="A253" s="23"/>
      <c r="B253" s="23"/>
      <c r="C253" s="23" t="s">
        <v>164</v>
      </c>
      <c r="D253" s="23" t="s">
        <v>299</v>
      </c>
      <c r="E253" s="13" t="s">
        <v>165</v>
      </c>
      <c r="F253" s="26">
        <f>F254+F257</f>
        <v>186393.1</v>
      </c>
    </row>
    <row r="254" spans="1:6" ht="21.75" customHeight="1">
      <c r="A254" s="23"/>
      <c r="B254" s="23"/>
      <c r="C254" s="23" t="s">
        <v>166</v>
      </c>
      <c r="D254" s="23"/>
      <c r="E254" s="13" t="s">
        <v>167</v>
      </c>
      <c r="F254" s="26">
        <f>F255</f>
        <v>162865.1</v>
      </c>
    </row>
    <row r="255" spans="1:6" ht="20.25" customHeight="1">
      <c r="A255" s="23"/>
      <c r="B255" s="23"/>
      <c r="C255" s="18" t="s">
        <v>168</v>
      </c>
      <c r="D255" s="18" t="s">
        <v>299</v>
      </c>
      <c r="E255" s="10" t="s">
        <v>398</v>
      </c>
      <c r="F255" s="25">
        <f>F256</f>
        <v>162865.1</v>
      </c>
    </row>
    <row r="256" spans="1:6" ht="18.75">
      <c r="A256" s="18"/>
      <c r="B256" s="18"/>
      <c r="C256" s="18"/>
      <c r="D256" s="18" t="s">
        <v>12</v>
      </c>
      <c r="E256" s="11" t="s">
        <v>13</v>
      </c>
      <c r="F256" s="25">
        <v>162865.1</v>
      </c>
    </row>
    <row r="257" spans="1:6" ht="37.5" customHeight="1">
      <c r="A257" s="23"/>
      <c r="B257" s="23"/>
      <c r="C257" s="23" t="s">
        <v>170</v>
      </c>
      <c r="D257" s="18"/>
      <c r="E257" s="13" t="s">
        <v>508</v>
      </c>
      <c r="F257" s="26">
        <f>F258+F260</f>
        <v>23528</v>
      </c>
    </row>
    <row r="258" spans="1:6" ht="18.75" customHeight="1">
      <c r="A258" s="23"/>
      <c r="B258" s="23"/>
      <c r="C258" s="18" t="s">
        <v>171</v>
      </c>
      <c r="D258" s="18" t="s">
        <v>299</v>
      </c>
      <c r="E258" s="10" t="s">
        <v>997</v>
      </c>
      <c r="F258" s="25">
        <f>F259</f>
        <v>10831.3</v>
      </c>
    </row>
    <row r="259" spans="1:6" ht="18.75" customHeight="1">
      <c r="A259" s="18"/>
      <c r="B259" s="18"/>
      <c r="C259" s="18"/>
      <c r="D259" s="18" t="s">
        <v>16</v>
      </c>
      <c r="E259" s="11" t="s">
        <v>17</v>
      </c>
      <c r="F259" s="25">
        <f>7540+3291.3</f>
        <v>10831.3</v>
      </c>
    </row>
    <row r="260" spans="1:6" ht="24" customHeight="1">
      <c r="A260" s="23"/>
      <c r="B260" s="23"/>
      <c r="C260" s="260" t="s">
        <v>509</v>
      </c>
      <c r="D260" s="18"/>
      <c r="E260" s="10" t="s">
        <v>998</v>
      </c>
      <c r="F260" s="25">
        <f>F261</f>
        <v>12696.7</v>
      </c>
    </row>
    <row r="261" spans="1:6" ht="18.75" customHeight="1">
      <c r="A261" s="18"/>
      <c r="B261" s="18"/>
      <c r="C261" s="18"/>
      <c r="D261" s="18" t="s">
        <v>16</v>
      </c>
      <c r="E261" s="11" t="s">
        <v>17</v>
      </c>
      <c r="F261" s="25">
        <f>15988-3291.3</f>
        <v>12696.7</v>
      </c>
    </row>
    <row r="262" spans="1:6" ht="18.75" customHeight="1" hidden="1">
      <c r="A262" s="18"/>
      <c r="B262" s="18"/>
      <c r="C262" s="18"/>
      <c r="D262" s="18" t="s">
        <v>163</v>
      </c>
      <c r="E262" s="11" t="s">
        <v>178</v>
      </c>
      <c r="F262" s="25">
        <f>F264+F265</f>
        <v>0</v>
      </c>
    </row>
    <row r="263" spans="1:6" ht="18.75" customHeight="1" hidden="1">
      <c r="A263" s="18"/>
      <c r="B263" s="18"/>
      <c r="C263" s="18"/>
      <c r="D263" s="18"/>
      <c r="E263" s="11" t="s">
        <v>792</v>
      </c>
      <c r="F263" s="25"/>
    </row>
    <row r="264" spans="1:6" ht="18" customHeight="1" hidden="1">
      <c r="A264" s="18"/>
      <c r="B264" s="18"/>
      <c r="C264" s="18"/>
      <c r="D264" s="18"/>
      <c r="E264" s="11" t="s">
        <v>999</v>
      </c>
      <c r="F264" s="25"/>
    </row>
    <row r="265" spans="1:6" ht="18" customHeight="1" hidden="1">
      <c r="A265" s="18"/>
      <c r="B265" s="18"/>
      <c r="C265" s="18"/>
      <c r="D265" s="18"/>
      <c r="E265" s="11" t="s">
        <v>1029</v>
      </c>
      <c r="F265" s="25"/>
    </row>
    <row r="266" spans="1:6" ht="18.75" customHeight="1">
      <c r="A266" s="18"/>
      <c r="B266" s="17" t="s">
        <v>399</v>
      </c>
      <c r="C266" s="8"/>
      <c r="D266" s="8"/>
      <c r="E266" s="9" t="s">
        <v>400</v>
      </c>
      <c r="F266" s="26">
        <f>F267+F272</f>
        <v>5170</v>
      </c>
    </row>
    <row r="267" spans="1:6" ht="18.75" customHeight="1">
      <c r="A267" s="18"/>
      <c r="B267" s="17"/>
      <c r="C267" s="23" t="s">
        <v>49</v>
      </c>
      <c r="D267" s="23" t="s">
        <v>299</v>
      </c>
      <c r="E267" s="13" t="s">
        <v>432</v>
      </c>
      <c r="F267" s="26">
        <f>F268</f>
        <v>500</v>
      </c>
    </row>
    <row r="268" spans="1:6" ht="18.75" customHeight="1">
      <c r="A268" s="18"/>
      <c r="B268" s="17"/>
      <c r="C268" s="23" t="s">
        <v>58</v>
      </c>
      <c r="D268" s="23" t="s">
        <v>299</v>
      </c>
      <c r="E268" s="13" t="s">
        <v>470</v>
      </c>
      <c r="F268" s="26">
        <f>F269</f>
        <v>500</v>
      </c>
    </row>
    <row r="269" spans="1:6" ht="37.5" customHeight="1">
      <c r="A269" s="18"/>
      <c r="B269" s="17"/>
      <c r="C269" s="23" t="s">
        <v>59</v>
      </c>
      <c r="D269" s="23"/>
      <c r="E269" s="13" t="s">
        <v>896</v>
      </c>
      <c r="F269" s="26">
        <f>F270</f>
        <v>500</v>
      </c>
    </row>
    <row r="270" spans="1:6" ht="18.75" customHeight="1">
      <c r="A270" s="18"/>
      <c r="B270" s="17"/>
      <c r="C270" s="19" t="s">
        <v>559</v>
      </c>
      <c r="D270" s="74" t="s">
        <v>299</v>
      </c>
      <c r="E270" s="126" t="s">
        <v>815</v>
      </c>
      <c r="F270" s="25">
        <f>F271</f>
        <v>500</v>
      </c>
    </row>
    <row r="271" spans="1:6" ht="18.75" customHeight="1">
      <c r="A271" s="18"/>
      <c r="B271" s="17"/>
      <c r="C271" s="8"/>
      <c r="D271" s="18" t="s">
        <v>16</v>
      </c>
      <c r="E271" s="11" t="s">
        <v>17</v>
      </c>
      <c r="F271" s="25">
        <v>500</v>
      </c>
    </row>
    <row r="272" spans="1:6" ht="18.75" customHeight="1">
      <c r="A272" s="23"/>
      <c r="B272" s="23"/>
      <c r="C272" s="23" t="s">
        <v>122</v>
      </c>
      <c r="D272" s="23" t="s">
        <v>299</v>
      </c>
      <c r="E272" s="13" t="s">
        <v>123</v>
      </c>
      <c r="F272" s="26">
        <f>F273+F280</f>
        <v>4670</v>
      </c>
    </row>
    <row r="273" spans="1:6" ht="18.75" customHeight="1">
      <c r="A273" s="23"/>
      <c r="B273" s="23"/>
      <c r="C273" s="23" t="s">
        <v>124</v>
      </c>
      <c r="D273" s="23" t="s">
        <v>299</v>
      </c>
      <c r="E273" s="13" t="s">
        <v>125</v>
      </c>
      <c r="F273" s="26">
        <f>F274+F277</f>
        <v>3770</v>
      </c>
    </row>
    <row r="274" spans="1:6" ht="18.75" customHeight="1">
      <c r="A274" s="23"/>
      <c r="B274" s="23"/>
      <c r="C274" s="23" t="s">
        <v>126</v>
      </c>
      <c r="D274" s="23"/>
      <c r="E274" s="13" t="s">
        <v>127</v>
      </c>
      <c r="F274" s="26">
        <f>F275</f>
        <v>3200</v>
      </c>
    </row>
    <row r="275" spans="1:6" ht="18.75" customHeight="1">
      <c r="A275" s="23"/>
      <c r="B275" s="23"/>
      <c r="C275" s="18" t="s">
        <v>128</v>
      </c>
      <c r="D275" s="18" t="s">
        <v>299</v>
      </c>
      <c r="E275" s="60" t="s">
        <v>129</v>
      </c>
      <c r="F275" s="25">
        <f>F276</f>
        <v>3200</v>
      </c>
    </row>
    <row r="276" spans="1:6" ht="24.75" customHeight="1">
      <c r="A276" s="18"/>
      <c r="B276" s="18"/>
      <c r="C276" s="18"/>
      <c r="D276" s="18" t="s">
        <v>12</v>
      </c>
      <c r="E276" s="11" t="s">
        <v>13</v>
      </c>
      <c r="F276" s="25">
        <v>3200</v>
      </c>
    </row>
    <row r="277" spans="1:6" ht="24.75" customHeight="1">
      <c r="A277" s="18"/>
      <c r="B277" s="18"/>
      <c r="C277" s="23" t="s">
        <v>1000</v>
      </c>
      <c r="D277" s="18"/>
      <c r="E277" s="12" t="s">
        <v>1002</v>
      </c>
      <c r="F277" s="26">
        <f>F278</f>
        <v>570</v>
      </c>
    </row>
    <row r="278" spans="1:6" ht="24.75" customHeight="1">
      <c r="A278" s="18"/>
      <c r="B278" s="18"/>
      <c r="C278" s="18" t="s">
        <v>1052</v>
      </c>
      <c r="D278" s="18"/>
      <c r="E278" s="11" t="s">
        <v>1001</v>
      </c>
      <c r="F278" s="25">
        <f>F279</f>
        <v>570</v>
      </c>
    </row>
    <row r="279" spans="1:6" ht="24.75" customHeight="1">
      <c r="A279" s="18"/>
      <c r="B279" s="18"/>
      <c r="C279" s="18"/>
      <c r="D279" s="18" t="s">
        <v>47</v>
      </c>
      <c r="E279" s="11" t="s">
        <v>48</v>
      </c>
      <c r="F279" s="25">
        <v>570</v>
      </c>
    </row>
    <row r="280" spans="1:6" ht="24.75" customHeight="1">
      <c r="A280" s="18"/>
      <c r="B280" s="18"/>
      <c r="C280" s="75" t="s">
        <v>139</v>
      </c>
      <c r="D280" s="75"/>
      <c r="E280" s="129" t="s">
        <v>140</v>
      </c>
      <c r="F280" s="26">
        <f>F281</f>
        <v>900</v>
      </c>
    </row>
    <row r="281" spans="1:6" ht="39" customHeight="1">
      <c r="A281" s="18"/>
      <c r="B281" s="18"/>
      <c r="C281" s="75" t="s">
        <v>782</v>
      </c>
      <c r="D281" s="75"/>
      <c r="E281" s="129" t="s">
        <v>780</v>
      </c>
      <c r="F281" s="26">
        <f>F282</f>
        <v>900</v>
      </c>
    </row>
    <row r="282" spans="1:6" ht="24.75" customHeight="1">
      <c r="A282" s="18"/>
      <c r="B282" s="18"/>
      <c r="C282" s="76" t="s">
        <v>783</v>
      </c>
      <c r="D282" s="76"/>
      <c r="E282" s="276" t="s">
        <v>781</v>
      </c>
      <c r="F282" s="25">
        <f>F283</f>
        <v>900</v>
      </c>
    </row>
    <row r="283" spans="1:6" ht="24.75" customHeight="1">
      <c r="A283" s="18"/>
      <c r="B283" s="18"/>
      <c r="C283" s="18"/>
      <c r="D283" s="18" t="s">
        <v>16</v>
      </c>
      <c r="E283" s="11" t="s">
        <v>17</v>
      </c>
      <c r="F283" s="25">
        <v>900</v>
      </c>
    </row>
    <row r="284" spans="1:6" ht="18.75">
      <c r="A284" s="18"/>
      <c r="B284" s="8" t="s">
        <v>401</v>
      </c>
      <c r="C284" s="8"/>
      <c r="D284" s="8"/>
      <c r="E284" s="9" t="s">
        <v>402</v>
      </c>
      <c r="F284" s="26">
        <f>F285+F298+F326+F358</f>
        <v>225753.90000000002</v>
      </c>
    </row>
    <row r="285" spans="1:6" ht="18.75">
      <c r="A285" s="18"/>
      <c r="B285" s="17" t="s">
        <v>403</v>
      </c>
      <c r="C285" s="8"/>
      <c r="D285" s="8"/>
      <c r="E285" s="9" t="s">
        <v>404</v>
      </c>
      <c r="F285" s="26">
        <f>F286</f>
        <v>45482.3</v>
      </c>
    </row>
    <row r="286" spans="1:6" ht="18.75">
      <c r="A286" s="23"/>
      <c r="B286" s="23"/>
      <c r="C286" s="23" t="s">
        <v>144</v>
      </c>
      <c r="D286" s="23" t="s">
        <v>299</v>
      </c>
      <c r="E286" s="13" t="s">
        <v>145</v>
      </c>
      <c r="F286" s="26">
        <f>F287</f>
        <v>45482.3</v>
      </c>
    </row>
    <row r="287" spans="1:6" ht="18.75">
      <c r="A287" s="23"/>
      <c r="B287" s="23"/>
      <c r="C287" s="23" t="s">
        <v>172</v>
      </c>
      <c r="D287" s="23" t="s">
        <v>299</v>
      </c>
      <c r="E287" s="13" t="s">
        <v>173</v>
      </c>
      <c r="F287" s="26">
        <f>F288</f>
        <v>45482.3</v>
      </c>
    </row>
    <row r="288" spans="1:6" ht="18.75">
      <c r="A288" s="23"/>
      <c r="B288" s="23"/>
      <c r="C288" s="23" t="s">
        <v>174</v>
      </c>
      <c r="D288" s="23"/>
      <c r="E288" s="13" t="s">
        <v>175</v>
      </c>
      <c r="F288" s="26">
        <f>F289+F292+F294+F296</f>
        <v>45482.3</v>
      </c>
    </row>
    <row r="289" spans="1:6" ht="18.75">
      <c r="A289" s="23"/>
      <c r="B289" s="23"/>
      <c r="C289" s="18" t="s">
        <v>176</v>
      </c>
      <c r="D289" s="18" t="s">
        <v>299</v>
      </c>
      <c r="E289" s="10" t="s">
        <v>1040</v>
      </c>
      <c r="F289" s="25">
        <f>F290+F291</f>
        <v>2320</v>
      </c>
    </row>
    <row r="290" spans="1:6" ht="18.75">
      <c r="A290" s="18"/>
      <c r="B290" s="18"/>
      <c r="C290" s="18"/>
      <c r="D290" s="18" t="s">
        <v>16</v>
      </c>
      <c r="E290" s="11" t="s">
        <v>17</v>
      </c>
      <c r="F290" s="25">
        <v>720</v>
      </c>
    </row>
    <row r="291" spans="1:6" ht="18.75">
      <c r="A291" s="18"/>
      <c r="B291" s="18"/>
      <c r="C291" s="18"/>
      <c r="D291" s="18" t="s">
        <v>47</v>
      </c>
      <c r="E291" s="11" t="s">
        <v>48</v>
      </c>
      <c r="F291" s="25">
        <v>1600</v>
      </c>
    </row>
    <row r="292" spans="1:6" ht="18.75" customHeight="1">
      <c r="A292" s="23"/>
      <c r="B292" s="23"/>
      <c r="C292" s="18" t="s">
        <v>177</v>
      </c>
      <c r="D292" s="18"/>
      <c r="E292" s="10" t="s">
        <v>1041</v>
      </c>
      <c r="F292" s="25">
        <f>F293</f>
        <v>375</v>
      </c>
    </row>
    <row r="293" spans="1:6" ht="18.75" customHeight="1">
      <c r="A293" s="18"/>
      <c r="B293" s="18"/>
      <c r="C293" s="18"/>
      <c r="D293" s="18" t="s">
        <v>16</v>
      </c>
      <c r="E293" s="11" t="s">
        <v>17</v>
      </c>
      <c r="F293" s="25">
        <v>375</v>
      </c>
    </row>
    <row r="294" spans="1:6" ht="18.75" customHeight="1">
      <c r="A294" s="18"/>
      <c r="B294" s="18"/>
      <c r="C294" s="76" t="s">
        <v>1044</v>
      </c>
      <c r="D294" s="76"/>
      <c r="E294" s="282" t="s">
        <v>1043</v>
      </c>
      <c r="F294" s="25">
        <f>F295</f>
        <v>5287.3</v>
      </c>
    </row>
    <row r="295" spans="1:6" ht="18.75" customHeight="1">
      <c r="A295" s="18"/>
      <c r="B295" s="18"/>
      <c r="C295" s="18"/>
      <c r="D295" s="18" t="s">
        <v>16</v>
      </c>
      <c r="E295" s="11" t="s">
        <v>17</v>
      </c>
      <c r="F295" s="25">
        <v>5287.3</v>
      </c>
    </row>
    <row r="296" spans="1:6" ht="18.75" customHeight="1">
      <c r="A296" s="18"/>
      <c r="B296" s="18"/>
      <c r="C296" s="18" t="s">
        <v>1042</v>
      </c>
      <c r="D296" s="18" t="s">
        <v>299</v>
      </c>
      <c r="E296" s="10" t="s">
        <v>785</v>
      </c>
      <c r="F296" s="25">
        <f>F297</f>
        <v>37500</v>
      </c>
    </row>
    <row r="297" spans="1:6" ht="18.75" customHeight="1">
      <c r="A297" s="18"/>
      <c r="B297" s="18"/>
      <c r="C297" s="18"/>
      <c r="D297" s="18" t="s">
        <v>21</v>
      </c>
      <c r="E297" s="11" t="s">
        <v>22</v>
      </c>
      <c r="F297" s="25">
        <v>37500</v>
      </c>
    </row>
    <row r="298" spans="1:6" ht="18.75">
      <c r="A298" s="18"/>
      <c r="B298" s="17" t="s">
        <v>405</v>
      </c>
      <c r="C298" s="8"/>
      <c r="D298" s="8"/>
      <c r="E298" s="9" t="s">
        <v>406</v>
      </c>
      <c r="F298" s="26">
        <f>F299</f>
        <v>43056.9</v>
      </c>
    </row>
    <row r="299" spans="1:6" ht="18.75">
      <c r="A299" s="23"/>
      <c r="B299" s="23"/>
      <c r="C299" s="23" t="s">
        <v>144</v>
      </c>
      <c r="D299" s="23" t="s">
        <v>299</v>
      </c>
      <c r="E299" s="13" t="s">
        <v>145</v>
      </c>
      <c r="F299" s="26">
        <f>F300</f>
        <v>43056.9</v>
      </c>
    </row>
    <row r="300" spans="1:6" ht="37.5">
      <c r="A300" s="23"/>
      <c r="B300" s="23"/>
      <c r="C300" s="23" t="s">
        <v>156</v>
      </c>
      <c r="D300" s="23" t="s">
        <v>299</v>
      </c>
      <c r="E300" s="13" t="s">
        <v>157</v>
      </c>
      <c r="F300" s="26">
        <f>F301+F309</f>
        <v>43056.9</v>
      </c>
    </row>
    <row r="301" spans="1:6" ht="37.5">
      <c r="A301" s="23"/>
      <c r="B301" s="23"/>
      <c r="C301" s="23" t="s">
        <v>158</v>
      </c>
      <c r="D301" s="23"/>
      <c r="E301" s="13" t="s">
        <v>159</v>
      </c>
      <c r="F301" s="26">
        <f>F302+F306+F304</f>
        <v>23481.9</v>
      </c>
    </row>
    <row r="302" spans="1:6" ht="21.75" customHeight="1">
      <c r="A302" s="23"/>
      <c r="B302" s="23"/>
      <c r="C302" s="18" t="s">
        <v>160</v>
      </c>
      <c r="D302" s="18" t="s">
        <v>299</v>
      </c>
      <c r="E302" s="10" t="s">
        <v>161</v>
      </c>
      <c r="F302" s="25">
        <f>F303</f>
        <v>2500</v>
      </c>
    </row>
    <row r="303" spans="1:6" ht="18.75">
      <c r="A303" s="18"/>
      <c r="B303" s="18"/>
      <c r="C303" s="18"/>
      <c r="D303" s="18" t="s">
        <v>47</v>
      </c>
      <c r="E303" s="11" t="s">
        <v>48</v>
      </c>
      <c r="F303" s="25">
        <v>2500</v>
      </c>
    </row>
    <row r="304" spans="1:6" ht="18.75">
      <c r="A304" s="23"/>
      <c r="B304" s="23"/>
      <c r="C304" s="18" t="s">
        <v>1045</v>
      </c>
      <c r="D304" s="23"/>
      <c r="E304" s="10" t="s">
        <v>1030</v>
      </c>
      <c r="F304" s="25">
        <f>F305</f>
        <v>10900</v>
      </c>
    </row>
    <row r="305" spans="1:6" ht="18.75">
      <c r="A305" s="23"/>
      <c r="B305" s="23"/>
      <c r="C305" s="23"/>
      <c r="D305" s="18" t="s">
        <v>47</v>
      </c>
      <c r="E305" s="11" t="s">
        <v>48</v>
      </c>
      <c r="F305" s="25">
        <v>10900</v>
      </c>
    </row>
    <row r="306" spans="1:6" ht="18.75">
      <c r="A306" s="18"/>
      <c r="B306" s="18"/>
      <c r="C306" s="18" t="s">
        <v>1046</v>
      </c>
      <c r="D306" s="18"/>
      <c r="E306" s="10" t="s">
        <v>902</v>
      </c>
      <c r="F306" s="25">
        <f>F308+F307</f>
        <v>10081.900000000001</v>
      </c>
    </row>
    <row r="307" spans="1:6" ht="18.75">
      <c r="A307" s="18"/>
      <c r="B307" s="18"/>
      <c r="C307" s="18"/>
      <c r="D307" s="18" t="s">
        <v>12</v>
      </c>
      <c r="E307" s="11" t="s">
        <v>13</v>
      </c>
      <c r="F307" s="25">
        <v>3081.9</v>
      </c>
    </row>
    <row r="308" spans="1:6" ht="18.75">
      <c r="A308" s="23"/>
      <c r="B308" s="23"/>
      <c r="C308" s="23"/>
      <c r="D308" s="18" t="s">
        <v>47</v>
      </c>
      <c r="E308" s="11" t="s">
        <v>48</v>
      </c>
      <c r="F308" s="25">
        <f>20981.9-10900-3081.9</f>
        <v>7000.000000000002</v>
      </c>
    </row>
    <row r="309" spans="1:6" ht="18.75">
      <c r="A309" s="23"/>
      <c r="B309" s="23"/>
      <c r="C309" s="23" t="s">
        <v>162</v>
      </c>
      <c r="D309" s="23"/>
      <c r="E309" s="13" t="s">
        <v>1039</v>
      </c>
      <c r="F309" s="26">
        <f>F322+F310</f>
        <v>19575</v>
      </c>
    </row>
    <row r="310" spans="1:6" ht="18.75">
      <c r="A310" s="18"/>
      <c r="B310" s="18"/>
      <c r="C310" s="18" t="s">
        <v>1048</v>
      </c>
      <c r="D310" s="18"/>
      <c r="E310" s="10" t="s">
        <v>1049</v>
      </c>
      <c r="F310" s="25">
        <f>F311+F318</f>
        <v>19575</v>
      </c>
    </row>
    <row r="311" spans="1:6" ht="18.75">
      <c r="A311" s="18"/>
      <c r="B311" s="18"/>
      <c r="C311" s="18"/>
      <c r="D311" s="18" t="s">
        <v>16</v>
      </c>
      <c r="E311" s="11" t="s">
        <v>17</v>
      </c>
      <c r="F311" s="25">
        <f>F313+F314+F315+F316+F317</f>
        <v>14575</v>
      </c>
    </row>
    <row r="312" spans="1:6" ht="18.75">
      <c r="A312" s="18"/>
      <c r="B312" s="18"/>
      <c r="C312" s="18"/>
      <c r="D312" s="18"/>
      <c r="E312" s="10" t="s">
        <v>792</v>
      </c>
      <c r="F312" s="25"/>
    </row>
    <row r="313" spans="1:6" ht="18.75">
      <c r="A313" s="18"/>
      <c r="B313" s="18"/>
      <c r="C313" s="18"/>
      <c r="D313" s="18"/>
      <c r="E313" s="11" t="s">
        <v>1032</v>
      </c>
      <c r="F313" s="25">
        <v>1500</v>
      </c>
    </row>
    <row r="314" spans="1:6" ht="18.75">
      <c r="A314" s="18"/>
      <c r="B314" s="18"/>
      <c r="C314" s="18"/>
      <c r="D314" s="18"/>
      <c r="E314" s="11" t="s">
        <v>1033</v>
      </c>
      <c r="F314" s="25">
        <v>1875</v>
      </c>
    </row>
    <row r="315" spans="1:6" ht="18.75">
      <c r="A315" s="18"/>
      <c r="B315" s="18"/>
      <c r="C315" s="18"/>
      <c r="D315" s="18"/>
      <c r="E315" s="10" t="s">
        <v>1035</v>
      </c>
      <c r="F315" s="25">
        <v>700</v>
      </c>
    </row>
    <row r="316" spans="1:6" ht="18.75">
      <c r="A316" s="18"/>
      <c r="B316" s="18"/>
      <c r="C316" s="18"/>
      <c r="D316" s="18"/>
      <c r="E316" s="10" t="s">
        <v>1036</v>
      </c>
      <c r="F316" s="25">
        <v>8500</v>
      </c>
    </row>
    <row r="317" spans="1:6" ht="18.75">
      <c r="A317" s="18"/>
      <c r="B317" s="18"/>
      <c r="C317" s="18"/>
      <c r="D317" s="18"/>
      <c r="E317" s="10" t="s">
        <v>1037</v>
      </c>
      <c r="F317" s="25">
        <v>2000</v>
      </c>
    </row>
    <row r="318" spans="1:6" ht="18.75">
      <c r="A318" s="18"/>
      <c r="B318" s="18"/>
      <c r="C318" s="18"/>
      <c r="D318" s="18" t="s">
        <v>163</v>
      </c>
      <c r="E318" s="11" t="s">
        <v>178</v>
      </c>
      <c r="F318" s="25">
        <f>F320+F321</f>
        <v>5000</v>
      </c>
    </row>
    <row r="319" spans="1:6" ht="18.75">
      <c r="A319" s="18"/>
      <c r="B319" s="18"/>
      <c r="C319" s="18"/>
      <c r="D319" s="18"/>
      <c r="E319" s="11" t="s">
        <v>792</v>
      </c>
      <c r="F319" s="25"/>
    </row>
    <row r="320" spans="1:6" ht="18.75" hidden="1">
      <c r="A320" s="18"/>
      <c r="B320" s="18"/>
      <c r="C320" s="18"/>
      <c r="D320" s="18"/>
      <c r="E320" s="11" t="s">
        <v>786</v>
      </c>
      <c r="F320" s="25"/>
    </row>
    <row r="321" spans="1:6" ht="18.75">
      <c r="A321" s="18"/>
      <c r="B321" s="18"/>
      <c r="C321" s="18"/>
      <c r="D321" s="18"/>
      <c r="E321" s="10" t="s">
        <v>1034</v>
      </c>
      <c r="F321" s="25">
        <v>5000</v>
      </c>
    </row>
    <row r="322" spans="1:6" ht="48" customHeight="1" hidden="1">
      <c r="A322" s="18"/>
      <c r="B322" s="18"/>
      <c r="C322" s="18" t="s">
        <v>1031</v>
      </c>
      <c r="D322" s="18"/>
      <c r="E322" s="11" t="s">
        <v>988</v>
      </c>
      <c r="F322" s="25">
        <f>F323</f>
        <v>0</v>
      </c>
    </row>
    <row r="323" spans="1:6" ht="18.75" customHeight="1" hidden="1">
      <c r="A323" s="18"/>
      <c r="B323" s="18"/>
      <c r="C323" s="18"/>
      <c r="D323" s="18" t="s">
        <v>163</v>
      </c>
      <c r="E323" s="11" t="s">
        <v>178</v>
      </c>
      <c r="F323" s="25"/>
    </row>
    <row r="324" spans="1:6" ht="18.75" customHeight="1" hidden="1">
      <c r="A324" s="18"/>
      <c r="B324" s="18"/>
      <c r="C324" s="18"/>
      <c r="D324" s="263"/>
      <c r="E324" s="11" t="s">
        <v>792</v>
      </c>
      <c r="F324" s="25"/>
    </row>
    <row r="325" spans="1:6" ht="18.75" customHeight="1" hidden="1">
      <c r="A325" s="18"/>
      <c r="B325" s="18"/>
      <c r="C325" s="18"/>
      <c r="D325" s="263"/>
      <c r="E325" s="11" t="s">
        <v>786</v>
      </c>
      <c r="F325" s="25"/>
    </row>
    <row r="326" spans="1:6" ht="18.75">
      <c r="A326" s="18"/>
      <c r="B326" s="8" t="s">
        <v>407</v>
      </c>
      <c r="C326" s="8"/>
      <c r="D326" s="8"/>
      <c r="E326" s="9" t="s">
        <v>408</v>
      </c>
      <c r="F326" s="26">
        <f>F332+F327</f>
        <v>68468.7</v>
      </c>
    </row>
    <row r="327" spans="1:6" ht="18.75">
      <c r="A327" s="18"/>
      <c r="B327" s="8"/>
      <c r="C327" s="23" t="s">
        <v>6</v>
      </c>
      <c r="D327" s="23" t="s">
        <v>299</v>
      </c>
      <c r="E327" s="13" t="s">
        <v>7</v>
      </c>
      <c r="F327" s="26">
        <f>F328</f>
        <v>300</v>
      </c>
    </row>
    <row r="328" spans="1:6" ht="18.75">
      <c r="A328" s="18"/>
      <c r="B328" s="8"/>
      <c r="C328" s="23" t="s">
        <v>8</v>
      </c>
      <c r="D328" s="23" t="s">
        <v>299</v>
      </c>
      <c r="E328" s="13" t="s">
        <v>9</v>
      </c>
      <c r="F328" s="26">
        <f>F329</f>
        <v>300</v>
      </c>
    </row>
    <row r="329" spans="1:6" ht="37.5">
      <c r="A329" s="18"/>
      <c r="B329" s="8"/>
      <c r="C329" s="23" t="s">
        <v>10</v>
      </c>
      <c r="D329" s="23"/>
      <c r="E329" s="13" t="s">
        <v>756</v>
      </c>
      <c r="F329" s="26">
        <f>F330</f>
        <v>300</v>
      </c>
    </row>
    <row r="330" spans="1:6" ht="18.75">
      <c r="A330" s="18"/>
      <c r="B330" s="8"/>
      <c r="C330" s="19" t="s">
        <v>787</v>
      </c>
      <c r="D330" s="19"/>
      <c r="E330" s="60" t="s">
        <v>788</v>
      </c>
      <c r="F330" s="25">
        <f>F331</f>
        <v>300</v>
      </c>
    </row>
    <row r="331" spans="1:6" ht="18.75">
      <c r="A331" s="18"/>
      <c r="B331" s="8"/>
      <c r="C331" s="18"/>
      <c r="D331" s="18" t="s">
        <v>16</v>
      </c>
      <c r="E331" s="11" t="s">
        <v>17</v>
      </c>
      <c r="F331" s="25">
        <v>300</v>
      </c>
    </row>
    <row r="332" spans="1:6" ht="18.75">
      <c r="A332" s="23"/>
      <c r="B332" s="23"/>
      <c r="C332" s="23" t="s">
        <v>144</v>
      </c>
      <c r="D332" s="23" t="s">
        <v>299</v>
      </c>
      <c r="E332" s="13" t="s">
        <v>145</v>
      </c>
      <c r="F332" s="26">
        <f>F333+F354</f>
        <v>68168.7</v>
      </c>
    </row>
    <row r="333" spans="1:6" ht="18.75">
      <c r="A333" s="23"/>
      <c r="B333" s="23"/>
      <c r="C333" s="23" t="s">
        <v>146</v>
      </c>
      <c r="D333" s="23" t="s">
        <v>299</v>
      </c>
      <c r="E333" s="13" t="s">
        <v>147</v>
      </c>
      <c r="F333" s="26">
        <f>F334+F341+F349</f>
        <v>34497.7</v>
      </c>
    </row>
    <row r="334" spans="1:6" ht="18.75" customHeight="1">
      <c r="A334" s="23"/>
      <c r="B334" s="23"/>
      <c r="C334" s="23" t="s">
        <v>148</v>
      </c>
      <c r="D334" s="23"/>
      <c r="E334" s="13" t="s">
        <v>149</v>
      </c>
      <c r="F334" s="26">
        <f>F335+F338</f>
        <v>15776.2</v>
      </c>
    </row>
    <row r="335" spans="1:6" ht="18.75" customHeight="1">
      <c r="A335" s="23"/>
      <c r="B335" s="23"/>
      <c r="C335" s="18" t="s">
        <v>150</v>
      </c>
      <c r="D335" s="18" t="s">
        <v>299</v>
      </c>
      <c r="E335" s="10" t="s">
        <v>1047</v>
      </c>
      <c r="F335" s="25">
        <f>F336+F337</f>
        <v>11784.2</v>
      </c>
    </row>
    <row r="336" spans="1:6" ht="18.75" customHeight="1">
      <c r="A336" s="18"/>
      <c r="B336" s="18"/>
      <c r="C336" s="18"/>
      <c r="D336" s="18" t="s">
        <v>12</v>
      </c>
      <c r="E336" s="11" t="s">
        <v>13</v>
      </c>
      <c r="F336" s="25">
        <v>10784.2</v>
      </c>
    </row>
    <row r="337" spans="1:6" ht="18.75" customHeight="1">
      <c r="A337" s="18"/>
      <c r="B337" s="18"/>
      <c r="C337" s="18"/>
      <c r="D337" s="18" t="s">
        <v>47</v>
      </c>
      <c r="E337" s="11" t="s">
        <v>48</v>
      </c>
      <c r="F337" s="25">
        <v>1000</v>
      </c>
    </row>
    <row r="338" spans="1:6" ht="18.75" customHeight="1">
      <c r="A338" s="23"/>
      <c r="B338" s="23"/>
      <c r="C338" s="18" t="s">
        <v>151</v>
      </c>
      <c r="D338" s="18" t="s">
        <v>299</v>
      </c>
      <c r="E338" s="10" t="s">
        <v>1004</v>
      </c>
      <c r="F338" s="25">
        <f>F340+F339</f>
        <v>3992</v>
      </c>
    </row>
    <row r="339" spans="1:6" ht="18.75" customHeight="1" hidden="1">
      <c r="A339" s="18"/>
      <c r="B339" s="18"/>
      <c r="C339" s="18"/>
      <c r="D339" s="18" t="s">
        <v>16</v>
      </c>
      <c r="E339" s="11" t="s">
        <v>17</v>
      </c>
      <c r="F339" s="25"/>
    </row>
    <row r="340" spans="1:6" ht="18.75" customHeight="1">
      <c r="A340" s="18"/>
      <c r="B340" s="18"/>
      <c r="C340" s="18"/>
      <c r="D340" s="18" t="s">
        <v>12</v>
      </c>
      <c r="E340" s="11" t="s">
        <v>13</v>
      </c>
      <c r="F340" s="25">
        <v>3992</v>
      </c>
    </row>
    <row r="341" spans="1:6" ht="18.75" customHeight="1">
      <c r="A341" s="23"/>
      <c r="B341" s="23"/>
      <c r="C341" s="23" t="s">
        <v>152</v>
      </c>
      <c r="D341" s="23"/>
      <c r="E341" s="13" t="s">
        <v>903</v>
      </c>
      <c r="F341" s="26">
        <f>F342+F345+F347</f>
        <v>5713.5</v>
      </c>
    </row>
    <row r="342" spans="1:6" ht="18.75" customHeight="1">
      <c r="A342" s="23"/>
      <c r="B342" s="23"/>
      <c r="C342" s="18" t="s">
        <v>153</v>
      </c>
      <c r="D342" s="18" t="s">
        <v>299</v>
      </c>
      <c r="E342" s="10" t="s">
        <v>154</v>
      </c>
      <c r="F342" s="25">
        <f>F343+F344</f>
        <v>3761.7</v>
      </c>
    </row>
    <row r="343" spans="1:6" ht="18.75" customHeight="1">
      <c r="A343" s="18"/>
      <c r="B343" s="18"/>
      <c r="C343" s="18"/>
      <c r="D343" s="18" t="s">
        <v>16</v>
      </c>
      <c r="E343" s="11" t="s">
        <v>17</v>
      </c>
      <c r="F343" s="25">
        <v>2600</v>
      </c>
    </row>
    <row r="344" spans="1:6" ht="18.75" customHeight="1">
      <c r="A344" s="18"/>
      <c r="B344" s="18"/>
      <c r="C344" s="18"/>
      <c r="D344" s="18" t="s">
        <v>12</v>
      </c>
      <c r="E344" s="11" t="s">
        <v>13</v>
      </c>
      <c r="F344" s="25">
        <v>1161.7</v>
      </c>
    </row>
    <row r="345" spans="1:6" ht="18.75" customHeight="1">
      <c r="A345" s="23"/>
      <c r="B345" s="23"/>
      <c r="C345" s="18" t="s">
        <v>155</v>
      </c>
      <c r="D345" s="18" t="s">
        <v>299</v>
      </c>
      <c r="E345" s="10" t="s">
        <v>409</v>
      </c>
      <c r="F345" s="25">
        <f>F346</f>
        <v>1719.4</v>
      </c>
    </row>
    <row r="346" spans="1:6" ht="18.75" customHeight="1">
      <c r="A346" s="18"/>
      <c r="B346" s="18"/>
      <c r="C346" s="18"/>
      <c r="D346" s="18" t="s">
        <v>12</v>
      </c>
      <c r="E346" s="11" t="s">
        <v>13</v>
      </c>
      <c r="F346" s="25">
        <v>1719.4</v>
      </c>
    </row>
    <row r="347" spans="1:6" ht="37.5" customHeight="1">
      <c r="A347" s="18"/>
      <c r="B347" s="18"/>
      <c r="C347" s="18" t="s">
        <v>323</v>
      </c>
      <c r="D347" s="18"/>
      <c r="E347" s="11" t="s">
        <v>1006</v>
      </c>
      <c r="F347" s="25">
        <f>F348</f>
        <v>232.4</v>
      </c>
    </row>
    <row r="348" spans="1:6" ht="18.75" customHeight="1">
      <c r="A348" s="18"/>
      <c r="B348" s="18"/>
      <c r="C348" s="18"/>
      <c r="D348" s="18" t="s">
        <v>12</v>
      </c>
      <c r="E348" s="11" t="s">
        <v>13</v>
      </c>
      <c r="F348" s="25">
        <v>232.4</v>
      </c>
    </row>
    <row r="349" spans="1:6" ht="37.5" customHeight="1">
      <c r="A349" s="18"/>
      <c r="B349" s="18"/>
      <c r="C349" s="23" t="s">
        <v>640</v>
      </c>
      <c r="D349" s="23"/>
      <c r="E349" s="12" t="s">
        <v>641</v>
      </c>
      <c r="F349" s="26">
        <f>F352+F350</f>
        <v>13008</v>
      </c>
    </row>
    <row r="350" spans="1:6" ht="37.5" customHeight="1">
      <c r="A350" s="18"/>
      <c r="B350" s="18"/>
      <c r="C350" s="18" t="s">
        <v>789</v>
      </c>
      <c r="D350" s="18" t="s">
        <v>299</v>
      </c>
      <c r="E350" s="10" t="s">
        <v>790</v>
      </c>
      <c r="F350" s="25">
        <f>F351</f>
        <v>7500</v>
      </c>
    </row>
    <row r="351" spans="1:6" ht="18.75" customHeight="1">
      <c r="A351" s="18"/>
      <c r="B351" s="18"/>
      <c r="C351" s="18"/>
      <c r="D351" s="18" t="s">
        <v>16</v>
      </c>
      <c r="E351" s="11" t="s">
        <v>17</v>
      </c>
      <c r="F351" s="25">
        <f>7000+500</f>
        <v>7500</v>
      </c>
    </row>
    <row r="352" spans="1:6" ht="38.25" customHeight="1">
      <c r="A352" s="18"/>
      <c r="B352" s="18"/>
      <c r="C352" s="18" t="s">
        <v>738</v>
      </c>
      <c r="D352" s="18"/>
      <c r="E352" s="11" t="s">
        <v>642</v>
      </c>
      <c r="F352" s="25">
        <f>F353</f>
        <v>5508</v>
      </c>
    </row>
    <row r="353" spans="1:6" ht="18.75" customHeight="1">
      <c r="A353" s="18"/>
      <c r="B353" s="18"/>
      <c r="C353" s="18"/>
      <c r="D353" s="18" t="s">
        <v>47</v>
      </c>
      <c r="E353" s="11" t="s">
        <v>48</v>
      </c>
      <c r="F353" s="25">
        <v>5508</v>
      </c>
    </row>
    <row r="354" spans="1:6" ht="18.75" customHeight="1">
      <c r="A354" s="23"/>
      <c r="B354" s="23"/>
      <c r="C354" s="23" t="s">
        <v>164</v>
      </c>
      <c r="D354" s="23" t="s">
        <v>299</v>
      </c>
      <c r="E354" s="13" t="s">
        <v>165</v>
      </c>
      <c r="F354" s="26">
        <f>F355</f>
        <v>33671</v>
      </c>
    </row>
    <row r="355" spans="1:6" ht="23.25" customHeight="1">
      <c r="A355" s="23"/>
      <c r="B355" s="23"/>
      <c r="C355" s="23" t="s">
        <v>166</v>
      </c>
      <c r="D355" s="23"/>
      <c r="E355" s="13" t="s">
        <v>167</v>
      </c>
      <c r="F355" s="26">
        <f>F356</f>
        <v>33671</v>
      </c>
    </row>
    <row r="356" spans="1:6" ht="18.75" customHeight="1">
      <c r="A356" s="23"/>
      <c r="B356" s="23"/>
      <c r="C356" s="18" t="s">
        <v>169</v>
      </c>
      <c r="D356" s="18" t="s">
        <v>299</v>
      </c>
      <c r="E356" s="10" t="s">
        <v>410</v>
      </c>
      <c r="F356" s="25">
        <f>F357</f>
        <v>33671</v>
      </c>
    </row>
    <row r="357" spans="1:6" ht="18.75" customHeight="1">
      <c r="A357" s="18"/>
      <c r="B357" s="18"/>
      <c r="C357" s="18"/>
      <c r="D357" s="18" t="s">
        <v>12</v>
      </c>
      <c r="E357" s="11" t="s">
        <v>13</v>
      </c>
      <c r="F357" s="25">
        <v>33671</v>
      </c>
    </row>
    <row r="358" spans="1:6" ht="18.75" customHeight="1">
      <c r="A358" s="18"/>
      <c r="B358" s="8" t="s">
        <v>412</v>
      </c>
      <c r="C358" s="8"/>
      <c r="D358" s="8"/>
      <c r="E358" s="9" t="s">
        <v>413</v>
      </c>
      <c r="F358" s="26">
        <f>F359+F375</f>
        <v>68746</v>
      </c>
    </row>
    <row r="359" spans="1:6" ht="18.75" customHeight="1">
      <c r="A359" s="23"/>
      <c r="B359" s="23"/>
      <c r="C359" s="23" t="s">
        <v>144</v>
      </c>
      <c r="D359" s="23" t="s">
        <v>299</v>
      </c>
      <c r="E359" s="13" t="s">
        <v>145</v>
      </c>
      <c r="F359" s="26">
        <f>F364+F368</f>
        <v>68432.1</v>
      </c>
    </row>
    <row r="360" spans="1:6" ht="18.75" customHeight="1" hidden="1">
      <c r="A360" s="23"/>
      <c r="B360" s="23"/>
      <c r="C360" s="23" t="s">
        <v>146</v>
      </c>
      <c r="D360" s="23" t="s">
        <v>299</v>
      </c>
      <c r="E360" s="13" t="s">
        <v>147</v>
      </c>
      <c r="F360" s="26"/>
    </row>
    <row r="361" spans="1:6" ht="41.25" customHeight="1" hidden="1">
      <c r="A361" s="23"/>
      <c r="B361" s="23"/>
      <c r="C361" s="23" t="s">
        <v>640</v>
      </c>
      <c r="D361" s="23"/>
      <c r="E361" s="12" t="s">
        <v>641</v>
      </c>
      <c r="F361" s="26"/>
    </row>
    <row r="362" spans="1:6" ht="18.75" customHeight="1" hidden="1">
      <c r="A362" s="23"/>
      <c r="B362" s="23"/>
      <c r="C362" s="18" t="s">
        <v>800</v>
      </c>
      <c r="D362" s="18"/>
      <c r="E362" s="11" t="s">
        <v>1071</v>
      </c>
      <c r="F362" s="26"/>
    </row>
    <row r="363" spans="1:6" ht="18.75" customHeight="1" hidden="1">
      <c r="A363" s="23"/>
      <c r="B363" s="23"/>
      <c r="C363" s="18"/>
      <c r="D363" s="18" t="s">
        <v>12</v>
      </c>
      <c r="E363" s="11" t="s">
        <v>13</v>
      </c>
      <c r="F363" s="26"/>
    </row>
    <row r="364" spans="1:6" ht="18.75" customHeight="1">
      <c r="A364" s="23"/>
      <c r="B364" s="23"/>
      <c r="C364" s="23" t="s">
        <v>172</v>
      </c>
      <c r="D364" s="23"/>
      <c r="E364" s="13" t="s">
        <v>173</v>
      </c>
      <c r="F364" s="26">
        <f>F365</f>
        <v>9476.7</v>
      </c>
    </row>
    <row r="365" spans="1:6" ht="18.75" customHeight="1">
      <c r="A365" s="23"/>
      <c r="B365" s="23"/>
      <c r="C365" s="23" t="s">
        <v>174</v>
      </c>
      <c r="D365" s="23"/>
      <c r="E365" s="13" t="s">
        <v>175</v>
      </c>
      <c r="F365" s="26">
        <f>F366</f>
        <v>9476.7</v>
      </c>
    </row>
    <row r="366" spans="1:6" ht="18.75" customHeight="1">
      <c r="A366" s="23"/>
      <c r="B366" s="23"/>
      <c r="C366" s="18" t="s">
        <v>177</v>
      </c>
      <c r="D366" s="18"/>
      <c r="E366" s="10" t="s">
        <v>1041</v>
      </c>
      <c r="F366" s="25">
        <f>F367</f>
        <v>9476.7</v>
      </c>
    </row>
    <row r="367" spans="1:6" ht="18.75" customHeight="1">
      <c r="A367" s="18"/>
      <c r="B367" s="18"/>
      <c r="C367" s="18"/>
      <c r="D367" s="18" t="s">
        <v>16</v>
      </c>
      <c r="E367" s="11" t="s">
        <v>17</v>
      </c>
      <c r="F367" s="25">
        <v>9476.7</v>
      </c>
    </row>
    <row r="368" spans="1:6" ht="37.5" customHeight="1">
      <c r="A368" s="23"/>
      <c r="B368" s="23"/>
      <c r="C368" s="23" t="s">
        <v>187</v>
      </c>
      <c r="D368" s="23" t="s">
        <v>299</v>
      </c>
      <c r="E368" s="13" t="s">
        <v>188</v>
      </c>
      <c r="F368" s="26">
        <f>F369+F372</f>
        <v>58955.4</v>
      </c>
    </row>
    <row r="369" spans="1:6" ht="21.75" customHeight="1">
      <c r="A369" s="23"/>
      <c r="B369" s="23"/>
      <c r="C369" s="23" t="s">
        <v>189</v>
      </c>
      <c r="D369" s="23"/>
      <c r="E369" s="13" t="s">
        <v>29</v>
      </c>
      <c r="F369" s="26">
        <f>F370</f>
        <v>58936.5</v>
      </c>
    </row>
    <row r="370" spans="1:6" ht="18.75" customHeight="1">
      <c r="A370" s="23"/>
      <c r="B370" s="23"/>
      <c r="C370" s="18" t="s">
        <v>192</v>
      </c>
      <c r="D370" s="18" t="s">
        <v>299</v>
      </c>
      <c r="E370" s="10" t="s">
        <v>414</v>
      </c>
      <c r="F370" s="25">
        <f>F371</f>
        <v>58936.5</v>
      </c>
    </row>
    <row r="371" spans="1:6" ht="18.75" customHeight="1">
      <c r="A371" s="18"/>
      <c r="B371" s="18"/>
      <c r="C371" s="18"/>
      <c r="D371" s="18" t="s">
        <v>12</v>
      </c>
      <c r="E371" s="11" t="s">
        <v>13</v>
      </c>
      <c r="F371" s="25">
        <f>23480+25064.1+10392.4</f>
        <v>58936.5</v>
      </c>
    </row>
    <row r="372" spans="1:6" ht="18.75" customHeight="1">
      <c r="A372" s="18"/>
      <c r="B372" s="18"/>
      <c r="C372" s="23" t="s">
        <v>778</v>
      </c>
      <c r="D372" s="23"/>
      <c r="E372" s="13" t="s">
        <v>777</v>
      </c>
      <c r="F372" s="26">
        <f>F373</f>
        <v>18.9</v>
      </c>
    </row>
    <row r="373" spans="1:6" ht="18.75" customHeight="1">
      <c r="A373" s="18"/>
      <c r="B373" s="18"/>
      <c r="C373" s="18" t="s">
        <v>779</v>
      </c>
      <c r="D373" s="18"/>
      <c r="E373" s="10" t="s">
        <v>904</v>
      </c>
      <c r="F373" s="25">
        <f>F374</f>
        <v>18.9</v>
      </c>
    </row>
    <row r="374" spans="1:6" ht="18.75" customHeight="1">
      <c r="A374" s="18"/>
      <c r="B374" s="18"/>
      <c r="C374" s="18"/>
      <c r="D374" s="18" t="s">
        <v>16</v>
      </c>
      <c r="E374" s="11" t="s">
        <v>17</v>
      </c>
      <c r="F374" s="25">
        <v>18.9</v>
      </c>
    </row>
    <row r="375" spans="1:6" ht="18.75" customHeight="1">
      <c r="A375" s="18"/>
      <c r="B375" s="18"/>
      <c r="C375" s="23" t="s">
        <v>220</v>
      </c>
      <c r="D375" s="23" t="s">
        <v>299</v>
      </c>
      <c r="E375" s="13" t="s">
        <v>816</v>
      </c>
      <c r="F375" s="26">
        <f>F376</f>
        <v>313.9</v>
      </c>
    </row>
    <row r="376" spans="1:6" ht="18.75" customHeight="1">
      <c r="A376" s="18"/>
      <c r="B376" s="18"/>
      <c r="C376" s="23" t="s">
        <v>224</v>
      </c>
      <c r="D376" s="23" t="s">
        <v>299</v>
      </c>
      <c r="E376" s="13" t="s">
        <v>225</v>
      </c>
      <c r="F376" s="26">
        <f>F377</f>
        <v>313.9</v>
      </c>
    </row>
    <row r="377" spans="1:6" ht="18.75" customHeight="1">
      <c r="A377" s="18"/>
      <c r="B377" s="18"/>
      <c r="C377" s="23" t="s">
        <v>229</v>
      </c>
      <c r="D377" s="23"/>
      <c r="E377" s="13" t="s">
        <v>230</v>
      </c>
      <c r="F377" s="26">
        <f>F378</f>
        <v>313.9</v>
      </c>
    </row>
    <row r="378" spans="1:7" s="193" customFormat="1" ht="29.25" customHeight="1">
      <c r="A378" s="258"/>
      <c r="B378" s="258"/>
      <c r="C378" s="258" t="s">
        <v>487</v>
      </c>
      <c r="D378" s="258"/>
      <c r="E378" s="253" t="s">
        <v>516</v>
      </c>
      <c r="F378" s="259">
        <f>F379</f>
        <v>313.9</v>
      </c>
      <c r="G378" s="2"/>
    </row>
    <row r="379" spans="1:7" s="193" customFormat="1" ht="18.75" customHeight="1">
      <c r="A379" s="258"/>
      <c r="B379" s="258"/>
      <c r="C379" s="258"/>
      <c r="D379" s="258" t="s">
        <v>16</v>
      </c>
      <c r="E379" s="253" t="s">
        <v>17</v>
      </c>
      <c r="F379" s="259">
        <v>313.9</v>
      </c>
      <c r="G379" s="2"/>
    </row>
    <row r="380" spans="1:6" ht="18.75" customHeight="1">
      <c r="A380" s="18"/>
      <c r="B380" s="8" t="s">
        <v>415</v>
      </c>
      <c r="C380" s="8"/>
      <c r="D380" s="8"/>
      <c r="E380" s="9" t="s">
        <v>416</v>
      </c>
      <c r="F380" s="26">
        <f>F381</f>
        <v>178.9</v>
      </c>
    </row>
    <row r="381" spans="1:6" ht="18.75" customHeight="1">
      <c r="A381" s="18"/>
      <c r="B381" s="17" t="s">
        <v>417</v>
      </c>
      <c r="C381" s="8"/>
      <c r="D381" s="8"/>
      <c r="E381" s="9" t="s">
        <v>418</v>
      </c>
      <c r="F381" s="26">
        <f>F382</f>
        <v>178.9</v>
      </c>
    </row>
    <row r="382" spans="1:6" ht="37.5" customHeight="1">
      <c r="A382" s="23"/>
      <c r="B382" s="23"/>
      <c r="C382" s="23" t="s">
        <v>83</v>
      </c>
      <c r="D382" s="23" t="s">
        <v>299</v>
      </c>
      <c r="E382" s="13" t="s">
        <v>794</v>
      </c>
      <c r="F382" s="26">
        <f>F383</f>
        <v>178.9</v>
      </c>
    </row>
    <row r="383" spans="1:6" ht="18.75" customHeight="1">
      <c r="A383" s="23"/>
      <c r="B383" s="23"/>
      <c r="C383" s="23" t="s">
        <v>106</v>
      </c>
      <c r="D383" s="23" t="s">
        <v>299</v>
      </c>
      <c r="E383" s="13" t="s">
        <v>107</v>
      </c>
      <c r="F383" s="26">
        <f>F384+F387</f>
        <v>178.9</v>
      </c>
    </row>
    <row r="384" spans="1:6" ht="18.75" customHeight="1">
      <c r="A384" s="23"/>
      <c r="B384" s="23"/>
      <c r="C384" s="23" t="s">
        <v>108</v>
      </c>
      <c r="D384" s="23"/>
      <c r="E384" s="13" t="s">
        <v>109</v>
      </c>
      <c r="F384" s="26">
        <f>F385</f>
        <v>88.9</v>
      </c>
    </row>
    <row r="385" spans="1:6" ht="18.75" customHeight="1">
      <c r="A385" s="23"/>
      <c r="B385" s="23"/>
      <c r="C385" s="18" t="s">
        <v>112</v>
      </c>
      <c r="D385" s="18" t="s">
        <v>299</v>
      </c>
      <c r="E385" s="10" t="s">
        <v>113</v>
      </c>
      <c r="F385" s="25">
        <f>F386</f>
        <v>88.9</v>
      </c>
    </row>
    <row r="386" spans="1:6" ht="18.75" customHeight="1">
      <c r="A386" s="18"/>
      <c r="B386" s="18"/>
      <c r="C386" s="18"/>
      <c r="D386" s="18" t="s">
        <v>16</v>
      </c>
      <c r="E386" s="11" t="s">
        <v>17</v>
      </c>
      <c r="F386" s="25">
        <v>88.9</v>
      </c>
    </row>
    <row r="387" spans="1:6" ht="18.75" customHeight="1">
      <c r="A387" s="23"/>
      <c r="B387" s="23"/>
      <c r="C387" s="23" t="s">
        <v>114</v>
      </c>
      <c r="D387" s="18"/>
      <c r="E387" s="13" t="s">
        <v>115</v>
      </c>
      <c r="F387" s="26">
        <f>F388</f>
        <v>90</v>
      </c>
    </row>
    <row r="388" spans="1:6" ht="18.75" customHeight="1">
      <c r="A388" s="23"/>
      <c r="B388" s="23"/>
      <c r="C388" s="18" t="s">
        <v>116</v>
      </c>
      <c r="D388" s="18" t="s">
        <v>299</v>
      </c>
      <c r="E388" s="10" t="s">
        <v>117</v>
      </c>
      <c r="F388" s="25">
        <f>F389</f>
        <v>90</v>
      </c>
    </row>
    <row r="389" spans="1:6" ht="18.75" customHeight="1">
      <c r="A389" s="18"/>
      <c r="B389" s="18"/>
      <c r="C389" s="18"/>
      <c r="D389" s="18" t="s">
        <v>16</v>
      </c>
      <c r="E389" s="11" t="s">
        <v>17</v>
      </c>
      <c r="F389" s="25">
        <v>90</v>
      </c>
    </row>
    <row r="390" spans="1:6" ht="18.75">
      <c r="A390" s="18"/>
      <c r="B390" s="8" t="s">
        <v>419</v>
      </c>
      <c r="C390" s="19"/>
      <c r="D390" s="19"/>
      <c r="E390" s="9" t="s">
        <v>420</v>
      </c>
      <c r="F390" s="26">
        <f>F391+F433+F405</f>
        <v>76833.4</v>
      </c>
    </row>
    <row r="391" spans="1:6" ht="18.75">
      <c r="A391" s="18"/>
      <c r="B391" s="8" t="s">
        <v>421</v>
      </c>
      <c r="C391" s="8"/>
      <c r="D391" s="8"/>
      <c r="E391" s="9" t="s">
        <v>422</v>
      </c>
      <c r="F391" s="26">
        <f>F392</f>
        <v>71948</v>
      </c>
    </row>
    <row r="392" spans="1:6" ht="18.75">
      <c r="A392" s="23"/>
      <c r="B392" s="23"/>
      <c r="C392" s="23" t="s">
        <v>6</v>
      </c>
      <c r="D392" s="23"/>
      <c r="E392" s="13" t="s">
        <v>7</v>
      </c>
      <c r="F392" s="26">
        <f>F393</f>
        <v>71948</v>
      </c>
    </row>
    <row r="393" spans="1:6" ht="18.75">
      <c r="A393" s="23"/>
      <c r="B393" s="23"/>
      <c r="C393" s="23" t="s">
        <v>8</v>
      </c>
      <c r="D393" s="23"/>
      <c r="E393" s="13" t="s">
        <v>9</v>
      </c>
      <c r="F393" s="26">
        <f>F394</f>
        <v>71948</v>
      </c>
    </row>
    <row r="394" spans="1:6" ht="37.5">
      <c r="A394" s="23"/>
      <c r="B394" s="23"/>
      <c r="C394" s="23" t="s">
        <v>10</v>
      </c>
      <c r="D394" s="23"/>
      <c r="E394" s="13" t="s">
        <v>756</v>
      </c>
      <c r="F394" s="26">
        <f>F401+F397</f>
        <v>71948</v>
      </c>
    </row>
    <row r="395" spans="1:6" ht="18.75" hidden="1">
      <c r="A395" s="23"/>
      <c r="B395" s="23"/>
      <c r="C395" s="18" t="s">
        <v>15</v>
      </c>
      <c r="D395" s="18" t="s">
        <v>299</v>
      </c>
      <c r="E395" s="10" t="s">
        <v>423</v>
      </c>
      <c r="F395" s="25">
        <f>F396</f>
        <v>0</v>
      </c>
    </row>
    <row r="396" spans="1:6" ht="18.75" hidden="1">
      <c r="A396" s="23"/>
      <c r="B396" s="23"/>
      <c r="C396" s="18"/>
      <c r="D396" s="18" t="s">
        <v>16</v>
      </c>
      <c r="E396" s="11" t="s">
        <v>17</v>
      </c>
      <c r="F396" s="25"/>
    </row>
    <row r="397" spans="1:6" ht="56.25">
      <c r="A397" s="18"/>
      <c r="B397" s="18"/>
      <c r="C397" s="18" t="s">
        <v>1008</v>
      </c>
      <c r="D397" s="18"/>
      <c r="E397" s="11" t="s">
        <v>1009</v>
      </c>
      <c r="F397" s="25">
        <f>F398</f>
        <v>71948</v>
      </c>
    </row>
    <row r="398" spans="1:6" ht="18.75">
      <c r="A398" s="18"/>
      <c r="B398" s="18"/>
      <c r="C398" s="18"/>
      <c r="D398" s="18" t="s">
        <v>163</v>
      </c>
      <c r="E398" s="11" t="s">
        <v>178</v>
      </c>
      <c r="F398" s="25">
        <f>F400</f>
        <v>71948</v>
      </c>
    </row>
    <row r="399" spans="1:6" ht="18.75">
      <c r="A399" s="18"/>
      <c r="B399" s="18"/>
      <c r="C399" s="18"/>
      <c r="D399" s="18"/>
      <c r="E399" s="11" t="s">
        <v>792</v>
      </c>
      <c r="F399" s="25"/>
    </row>
    <row r="400" spans="1:6" ht="18.75">
      <c r="A400" s="18"/>
      <c r="B400" s="18"/>
      <c r="C400" s="18"/>
      <c r="D400" s="18"/>
      <c r="E400" s="11" t="s">
        <v>1010</v>
      </c>
      <c r="F400" s="25">
        <v>71948</v>
      </c>
    </row>
    <row r="401" spans="1:6" ht="37.5" hidden="1">
      <c r="A401" s="23"/>
      <c r="B401" s="23"/>
      <c r="C401" s="18" t="s">
        <v>767</v>
      </c>
      <c r="D401" s="18"/>
      <c r="E401" s="10" t="s">
        <v>988</v>
      </c>
      <c r="F401" s="25">
        <f>F402</f>
        <v>0</v>
      </c>
    </row>
    <row r="402" spans="1:6" ht="18.75" hidden="1">
      <c r="A402" s="18"/>
      <c r="B402" s="18"/>
      <c r="C402" s="18"/>
      <c r="D402" s="18" t="s">
        <v>16</v>
      </c>
      <c r="E402" s="11" t="s">
        <v>17</v>
      </c>
      <c r="F402" s="25">
        <f>F404</f>
        <v>0</v>
      </c>
    </row>
    <row r="403" spans="1:6" ht="18.75" hidden="1">
      <c r="A403" s="18"/>
      <c r="B403" s="18"/>
      <c r="C403" s="18"/>
      <c r="D403" s="18"/>
      <c r="E403" s="10" t="s">
        <v>792</v>
      </c>
      <c r="F403" s="25"/>
    </row>
    <row r="404" spans="1:6" ht="18.75" hidden="1">
      <c r="A404" s="18"/>
      <c r="B404" s="18"/>
      <c r="C404" s="18"/>
      <c r="D404" s="18"/>
      <c r="E404" s="11" t="s">
        <v>801</v>
      </c>
      <c r="F404" s="25"/>
    </row>
    <row r="405" spans="1:6" ht="18.75" customHeight="1">
      <c r="A405" s="18"/>
      <c r="B405" s="23" t="s">
        <v>504</v>
      </c>
      <c r="C405" s="23"/>
      <c r="D405" s="23"/>
      <c r="E405" s="12" t="s">
        <v>556</v>
      </c>
      <c r="F405" s="26">
        <f>F416+F428+F411+F406</f>
        <v>383.2</v>
      </c>
    </row>
    <row r="406" spans="1:6" ht="43.5" customHeight="1">
      <c r="A406" s="18"/>
      <c r="B406" s="23"/>
      <c r="C406" s="23" t="s">
        <v>83</v>
      </c>
      <c r="D406" s="23" t="s">
        <v>299</v>
      </c>
      <c r="E406" s="13" t="s">
        <v>794</v>
      </c>
      <c r="F406" s="26">
        <f>F407</f>
        <v>40.2</v>
      </c>
    </row>
    <row r="407" spans="1:6" ht="42.75" customHeight="1">
      <c r="A407" s="18"/>
      <c r="B407" s="23"/>
      <c r="C407" s="23" t="s">
        <v>118</v>
      </c>
      <c r="D407" s="23" t="s">
        <v>299</v>
      </c>
      <c r="E407" s="13" t="s">
        <v>990</v>
      </c>
      <c r="F407" s="26">
        <f>F408</f>
        <v>40.2</v>
      </c>
    </row>
    <row r="408" spans="1:6" ht="18.75" customHeight="1">
      <c r="A408" s="18"/>
      <c r="B408" s="23"/>
      <c r="C408" s="23" t="s">
        <v>119</v>
      </c>
      <c r="D408" s="23"/>
      <c r="E408" s="13" t="s">
        <v>29</v>
      </c>
      <c r="F408" s="26">
        <f>F409</f>
        <v>40.2</v>
      </c>
    </row>
    <row r="409" spans="1:6" ht="18.75" customHeight="1">
      <c r="A409" s="18"/>
      <c r="B409" s="23"/>
      <c r="C409" s="18" t="s">
        <v>120</v>
      </c>
      <c r="D409" s="18" t="s">
        <v>299</v>
      </c>
      <c r="E409" s="10" t="s">
        <v>121</v>
      </c>
      <c r="F409" s="25">
        <f>SUM(F410:F410)</f>
        <v>40.2</v>
      </c>
    </row>
    <row r="410" spans="1:6" ht="18.75" customHeight="1">
      <c r="A410" s="18"/>
      <c r="B410" s="23"/>
      <c r="C410" s="18"/>
      <c r="D410" s="18" t="s">
        <v>16</v>
      </c>
      <c r="E410" s="11" t="s">
        <v>17</v>
      </c>
      <c r="F410" s="25">
        <v>40.2</v>
      </c>
    </row>
    <row r="411" spans="1:6" ht="18.75" customHeight="1">
      <c r="A411" s="18"/>
      <c r="B411" s="23"/>
      <c r="C411" s="23" t="s">
        <v>144</v>
      </c>
      <c r="D411" s="23" t="s">
        <v>299</v>
      </c>
      <c r="E411" s="13" t="s">
        <v>145</v>
      </c>
      <c r="F411" s="26">
        <f>F412</f>
        <v>60</v>
      </c>
    </row>
    <row r="412" spans="1:6" ht="38.25" customHeight="1">
      <c r="A412" s="18"/>
      <c r="B412" s="23"/>
      <c r="C412" s="23" t="s">
        <v>187</v>
      </c>
      <c r="D412" s="23" t="s">
        <v>299</v>
      </c>
      <c r="E412" s="13" t="s">
        <v>188</v>
      </c>
      <c r="F412" s="26">
        <f>F413</f>
        <v>60</v>
      </c>
    </row>
    <row r="413" spans="1:6" ht="18.75" customHeight="1">
      <c r="A413" s="18"/>
      <c r="B413" s="23"/>
      <c r="C413" s="23" t="s">
        <v>189</v>
      </c>
      <c r="D413" s="23"/>
      <c r="E413" s="13" t="s">
        <v>29</v>
      </c>
      <c r="F413" s="26">
        <f>F414</f>
        <v>60</v>
      </c>
    </row>
    <row r="414" spans="1:6" ht="18.75" customHeight="1">
      <c r="A414" s="18"/>
      <c r="B414" s="23"/>
      <c r="C414" s="18" t="s">
        <v>191</v>
      </c>
      <c r="D414" s="18" t="s">
        <v>299</v>
      </c>
      <c r="E414" s="10" t="s">
        <v>121</v>
      </c>
      <c r="F414" s="25">
        <f>SUM(F415:F415)</f>
        <v>60</v>
      </c>
    </row>
    <row r="415" spans="1:6" ht="18.75" customHeight="1">
      <c r="A415" s="18"/>
      <c r="B415" s="23"/>
      <c r="C415" s="23"/>
      <c r="D415" s="18" t="s">
        <v>16</v>
      </c>
      <c r="E415" s="11" t="s">
        <v>17</v>
      </c>
      <c r="F415" s="25">
        <v>60</v>
      </c>
    </row>
    <row r="416" spans="1:6" ht="37.5">
      <c r="A416" s="18"/>
      <c r="B416" s="18"/>
      <c r="C416" s="23" t="s">
        <v>234</v>
      </c>
      <c r="D416" s="23" t="s">
        <v>299</v>
      </c>
      <c r="E416" s="13" t="s">
        <v>742</v>
      </c>
      <c r="F416" s="26">
        <f>F417+F421</f>
        <v>245</v>
      </c>
    </row>
    <row r="417" spans="1:6" ht="23.25" customHeight="1">
      <c r="A417" s="18"/>
      <c r="B417" s="18"/>
      <c r="C417" s="23" t="s">
        <v>235</v>
      </c>
      <c r="D417" s="23" t="s">
        <v>299</v>
      </c>
      <c r="E417" s="13" t="s">
        <v>236</v>
      </c>
      <c r="F417" s="26">
        <f>F418</f>
        <v>205</v>
      </c>
    </row>
    <row r="418" spans="1:6" ht="38.25" customHeight="1">
      <c r="A418" s="18"/>
      <c r="B418" s="18"/>
      <c r="C418" s="23" t="s">
        <v>237</v>
      </c>
      <c r="D418" s="23"/>
      <c r="E418" s="13" t="s">
        <v>238</v>
      </c>
      <c r="F418" s="26">
        <f>F419</f>
        <v>205</v>
      </c>
    </row>
    <row r="419" spans="1:6" ht="18.75" customHeight="1">
      <c r="A419" s="18"/>
      <c r="B419" s="18"/>
      <c r="C419" s="18" t="s">
        <v>239</v>
      </c>
      <c r="D419" s="18" t="s">
        <v>299</v>
      </c>
      <c r="E419" s="10" t="s">
        <v>240</v>
      </c>
      <c r="F419" s="25">
        <f>F420</f>
        <v>205</v>
      </c>
    </row>
    <row r="420" spans="1:6" ht="18.75" customHeight="1">
      <c r="A420" s="18"/>
      <c r="B420" s="18"/>
      <c r="C420" s="18"/>
      <c r="D420" s="18" t="s">
        <v>16</v>
      </c>
      <c r="E420" s="11" t="s">
        <v>17</v>
      </c>
      <c r="F420" s="25">
        <v>205</v>
      </c>
    </row>
    <row r="421" spans="1:6" ht="40.5" customHeight="1">
      <c r="A421" s="18"/>
      <c r="B421" s="18"/>
      <c r="C421" s="23" t="s">
        <v>241</v>
      </c>
      <c r="D421" s="23" t="s">
        <v>299</v>
      </c>
      <c r="E421" s="13" t="s">
        <v>242</v>
      </c>
      <c r="F421" s="26">
        <f>F422+F425</f>
        <v>40</v>
      </c>
    </row>
    <row r="422" spans="1:6" ht="18.75" customHeight="1">
      <c r="A422" s="18"/>
      <c r="B422" s="18"/>
      <c r="C422" s="23" t="s">
        <v>243</v>
      </c>
      <c r="D422" s="23"/>
      <c r="E422" s="13" t="s">
        <v>29</v>
      </c>
      <c r="F422" s="26">
        <f>F423</f>
        <v>40</v>
      </c>
    </row>
    <row r="423" spans="1:6" ht="18.75" customHeight="1">
      <c r="A423" s="18"/>
      <c r="B423" s="18"/>
      <c r="C423" s="18" t="s">
        <v>247</v>
      </c>
      <c r="D423" s="18" t="s">
        <v>299</v>
      </c>
      <c r="E423" s="10" t="s">
        <v>379</v>
      </c>
      <c r="F423" s="25">
        <f>F424</f>
        <v>40</v>
      </c>
    </row>
    <row r="424" spans="1:6" ht="18.75" customHeight="1">
      <c r="A424" s="18"/>
      <c r="B424" s="18"/>
      <c r="C424" s="18"/>
      <c r="D424" s="18" t="s">
        <v>12</v>
      </c>
      <c r="E424" s="11" t="s">
        <v>13</v>
      </c>
      <c r="F424" s="25">
        <v>40</v>
      </c>
    </row>
    <row r="425" spans="1:6" ht="43.5" customHeight="1" hidden="1">
      <c r="A425" s="18"/>
      <c r="B425" s="18"/>
      <c r="C425" s="8" t="s">
        <v>927</v>
      </c>
      <c r="D425" s="23"/>
      <c r="E425" s="12" t="s">
        <v>780</v>
      </c>
      <c r="F425" s="25">
        <f>F426</f>
        <v>0</v>
      </c>
    </row>
    <row r="426" spans="1:6" ht="18.75" customHeight="1" hidden="1">
      <c r="A426" s="18"/>
      <c r="B426" s="18"/>
      <c r="C426" s="18" t="s">
        <v>928</v>
      </c>
      <c r="D426" s="18"/>
      <c r="E426" s="11" t="s">
        <v>121</v>
      </c>
      <c r="F426" s="25"/>
    </row>
    <row r="427" spans="1:6" ht="18.75" customHeight="1" hidden="1">
      <c r="A427" s="18"/>
      <c r="B427" s="18"/>
      <c r="C427" s="18"/>
      <c r="D427" s="18" t="s">
        <v>16</v>
      </c>
      <c r="E427" s="11" t="s">
        <v>17</v>
      </c>
      <c r="F427" s="25"/>
    </row>
    <row r="428" spans="1:6" ht="18.75" customHeight="1">
      <c r="A428" s="18"/>
      <c r="B428" s="18"/>
      <c r="C428" s="23" t="s">
        <v>255</v>
      </c>
      <c r="D428" s="23" t="s">
        <v>299</v>
      </c>
      <c r="E428" s="13" t="s">
        <v>256</v>
      </c>
      <c r="F428" s="26">
        <f>F429</f>
        <v>38</v>
      </c>
    </row>
    <row r="429" spans="1:6" ht="37.5">
      <c r="A429" s="18"/>
      <c r="B429" s="18"/>
      <c r="C429" s="23" t="s">
        <v>267</v>
      </c>
      <c r="D429" s="23" t="s">
        <v>299</v>
      </c>
      <c r="E429" s="13" t="s">
        <v>268</v>
      </c>
      <c r="F429" s="26">
        <f>F430</f>
        <v>38</v>
      </c>
    </row>
    <row r="430" spans="1:6" ht="18.75" customHeight="1">
      <c r="A430" s="18"/>
      <c r="B430" s="18"/>
      <c r="C430" s="23" t="s">
        <v>269</v>
      </c>
      <c r="D430" s="23"/>
      <c r="E430" s="13" t="s">
        <v>29</v>
      </c>
      <c r="F430" s="26">
        <f>F431</f>
        <v>38</v>
      </c>
    </row>
    <row r="431" spans="1:6" ht="18.75" customHeight="1">
      <c r="A431" s="18"/>
      <c r="B431" s="18"/>
      <c r="C431" s="18" t="s">
        <v>271</v>
      </c>
      <c r="D431" s="18" t="s">
        <v>299</v>
      </c>
      <c r="E431" s="10" t="s">
        <v>40</v>
      </c>
      <c r="F431" s="25">
        <f>F432</f>
        <v>38</v>
      </c>
    </row>
    <row r="432" spans="1:6" ht="18.75" customHeight="1">
      <c r="A432" s="18"/>
      <c r="B432" s="18"/>
      <c r="C432" s="18"/>
      <c r="D432" s="18" t="s">
        <v>12</v>
      </c>
      <c r="E432" s="11" t="s">
        <v>13</v>
      </c>
      <c r="F432" s="25">
        <v>38</v>
      </c>
    </row>
    <row r="433" spans="1:6" ht="18.75" customHeight="1">
      <c r="A433" s="18"/>
      <c r="B433" s="17" t="s">
        <v>426</v>
      </c>
      <c r="C433" s="8"/>
      <c r="D433" s="8"/>
      <c r="E433" s="9" t="s">
        <v>427</v>
      </c>
      <c r="F433" s="26">
        <f>F434</f>
        <v>4502.2</v>
      </c>
    </row>
    <row r="434" spans="1:6" ht="18.75" customHeight="1">
      <c r="A434" s="23"/>
      <c r="B434" s="23"/>
      <c r="C434" s="23" t="s">
        <v>255</v>
      </c>
      <c r="D434" s="23" t="s">
        <v>299</v>
      </c>
      <c r="E434" s="13" t="s">
        <v>256</v>
      </c>
      <c r="F434" s="26">
        <f>F435</f>
        <v>4502.2</v>
      </c>
    </row>
    <row r="435" spans="1:6" ht="37.5" customHeight="1">
      <c r="A435" s="23"/>
      <c r="B435" s="23"/>
      <c r="C435" s="23" t="s">
        <v>267</v>
      </c>
      <c r="D435" s="23" t="s">
        <v>299</v>
      </c>
      <c r="E435" s="13" t="s">
        <v>268</v>
      </c>
      <c r="F435" s="26">
        <f>F436</f>
        <v>4502.2</v>
      </c>
    </row>
    <row r="436" spans="1:6" ht="20.25" customHeight="1">
      <c r="A436" s="23"/>
      <c r="B436" s="23"/>
      <c r="C436" s="23" t="s">
        <v>269</v>
      </c>
      <c r="D436" s="23"/>
      <c r="E436" s="13" t="s">
        <v>29</v>
      </c>
      <c r="F436" s="26">
        <f>F437</f>
        <v>4502.2</v>
      </c>
    </row>
    <row r="437" spans="1:6" ht="18.75" customHeight="1">
      <c r="A437" s="18"/>
      <c r="B437" s="18"/>
      <c r="C437" s="18" t="s">
        <v>271</v>
      </c>
      <c r="D437" s="18" t="s">
        <v>299</v>
      </c>
      <c r="E437" s="10" t="s">
        <v>40</v>
      </c>
      <c r="F437" s="25">
        <f>F438</f>
        <v>4502.2</v>
      </c>
    </row>
    <row r="438" spans="1:6" ht="18.75" customHeight="1">
      <c r="A438" s="18"/>
      <c r="B438" s="18"/>
      <c r="C438" s="18"/>
      <c r="D438" s="18" t="s">
        <v>12</v>
      </c>
      <c r="E438" s="11" t="s">
        <v>13</v>
      </c>
      <c r="F438" s="25">
        <v>4502.2</v>
      </c>
    </row>
    <row r="439" spans="1:6" ht="18.75" customHeight="1">
      <c r="A439" s="18"/>
      <c r="B439" s="8" t="s">
        <v>428</v>
      </c>
      <c r="C439" s="8"/>
      <c r="D439" s="8"/>
      <c r="E439" s="9" t="s">
        <v>429</v>
      </c>
      <c r="F439" s="26">
        <f>F450+F440</f>
        <v>4050</v>
      </c>
    </row>
    <row r="440" spans="1:6" ht="18.75" customHeight="1">
      <c r="A440" s="18"/>
      <c r="B440" s="8" t="s">
        <v>430</v>
      </c>
      <c r="C440" s="8"/>
      <c r="D440" s="8"/>
      <c r="E440" s="9" t="s">
        <v>431</v>
      </c>
      <c r="F440" s="26">
        <f>F441</f>
        <v>3800</v>
      </c>
    </row>
    <row r="441" spans="1:6" ht="18.75" customHeight="1">
      <c r="A441" s="18"/>
      <c r="B441" s="23"/>
      <c r="C441" s="23" t="s">
        <v>49</v>
      </c>
      <c r="D441" s="23" t="s">
        <v>299</v>
      </c>
      <c r="E441" s="13" t="s">
        <v>432</v>
      </c>
      <c r="F441" s="26">
        <f>F442</f>
        <v>3800</v>
      </c>
    </row>
    <row r="442" spans="1:6" ht="18.75" customHeight="1">
      <c r="A442" s="18"/>
      <c r="B442" s="23"/>
      <c r="C442" s="8" t="s">
        <v>50</v>
      </c>
      <c r="D442" s="7"/>
      <c r="E442" s="6" t="s">
        <v>51</v>
      </c>
      <c r="F442" s="26">
        <f>F443</f>
        <v>3800</v>
      </c>
    </row>
    <row r="443" spans="1:6" ht="18.75" customHeight="1">
      <c r="A443" s="18"/>
      <c r="B443" s="23"/>
      <c r="C443" s="8" t="s">
        <v>52</v>
      </c>
      <c r="D443" s="7"/>
      <c r="E443" s="6" t="s">
        <v>53</v>
      </c>
      <c r="F443" s="26">
        <f>F444</f>
        <v>3800</v>
      </c>
    </row>
    <row r="444" spans="1:6" ht="18.75" customHeight="1">
      <c r="A444" s="18"/>
      <c r="B444" s="23"/>
      <c r="C444" s="7" t="s">
        <v>54</v>
      </c>
      <c r="D444" s="18"/>
      <c r="E444" s="11" t="s">
        <v>866</v>
      </c>
      <c r="F444" s="25">
        <f>F445</f>
        <v>3800</v>
      </c>
    </row>
    <row r="445" spans="1:6" ht="18.75" customHeight="1">
      <c r="A445" s="18"/>
      <c r="B445" s="18"/>
      <c r="C445" s="18"/>
      <c r="D445" s="18" t="s">
        <v>16</v>
      </c>
      <c r="E445" s="11" t="s">
        <v>17</v>
      </c>
      <c r="F445" s="25">
        <v>3800</v>
      </c>
    </row>
    <row r="446" spans="1:6" ht="36" customHeight="1" hidden="1">
      <c r="A446" s="18"/>
      <c r="B446" s="18"/>
      <c r="C446" s="18" t="s">
        <v>802</v>
      </c>
      <c r="D446" s="18"/>
      <c r="E446" s="10" t="s">
        <v>988</v>
      </c>
      <c r="F446" s="25"/>
    </row>
    <row r="447" spans="1:6" ht="18.75" customHeight="1" hidden="1">
      <c r="A447" s="18"/>
      <c r="B447" s="18"/>
      <c r="C447" s="18"/>
      <c r="D447" s="18" t="s">
        <v>16</v>
      </c>
      <c r="E447" s="11" t="s">
        <v>17</v>
      </c>
      <c r="F447" s="25"/>
    </row>
    <row r="448" spans="1:6" ht="18.75" customHeight="1" hidden="1">
      <c r="A448" s="18"/>
      <c r="B448" s="18"/>
      <c r="C448" s="18"/>
      <c r="D448" s="18"/>
      <c r="E448" s="10" t="s">
        <v>792</v>
      </c>
      <c r="F448" s="25"/>
    </row>
    <row r="449" spans="1:6" ht="18.75" customHeight="1" hidden="1">
      <c r="A449" s="18"/>
      <c r="B449" s="18"/>
      <c r="C449" s="18"/>
      <c r="D449" s="18"/>
      <c r="E449" s="11" t="s">
        <v>1011</v>
      </c>
      <c r="F449" s="25"/>
    </row>
    <row r="450" spans="1:6" ht="18.75" customHeight="1">
      <c r="A450" s="18"/>
      <c r="B450" s="17" t="s">
        <v>433</v>
      </c>
      <c r="C450" s="8"/>
      <c r="D450" s="8"/>
      <c r="E450" s="9" t="s">
        <v>434</v>
      </c>
      <c r="F450" s="26">
        <f>F451</f>
        <v>250</v>
      </c>
    </row>
    <row r="451" spans="1:6" ht="27.75" customHeight="1">
      <c r="A451" s="23"/>
      <c r="B451" s="23"/>
      <c r="C451" s="23" t="s">
        <v>49</v>
      </c>
      <c r="D451" s="23" t="s">
        <v>299</v>
      </c>
      <c r="E451" s="13" t="s">
        <v>432</v>
      </c>
      <c r="F451" s="26">
        <f>F452</f>
        <v>250</v>
      </c>
    </row>
    <row r="452" spans="1:6" ht="18.75" customHeight="1">
      <c r="A452" s="23"/>
      <c r="B452" s="23"/>
      <c r="C452" s="23" t="s">
        <v>50</v>
      </c>
      <c r="D452" s="23" t="s">
        <v>299</v>
      </c>
      <c r="E452" s="13" t="s">
        <v>51</v>
      </c>
      <c r="F452" s="26">
        <f>F453</f>
        <v>250</v>
      </c>
    </row>
    <row r="453" spans="1:6" ht="18.75" customHeight="1">
      <c r="A453" s="23"/>
      <c r="B453" s="23"/>
      <c r="C453" s="23" t="s">
        <v>52</v>
      </c>
      <c r="D453" s="23"/>
      <c r="E453" s="13" t="s">
        <v>53</v>
      </c>
      <c r="F453" s="26">
        <f>F454</f>
        <v>250</v>
      </c>
    </row>
    <row r="454" spans="1:6" ht="18.75" customHeight="1">
      <c r="A454" s="23"/>
      <c r="B454" s="23"/>
      <c r="C454" s="18" t="s">
        <v>435</v>
      </c>
      <c r="D454" s="18" t="s">
        <v>299</v>
      </c>
      <c r="E454" s="10" t="s">
        <v>359</v>
      </c>
      <c r="F454" s="25">
        <f>F455</f>
        <v>250</v>
      </c>
    </row>
    <row r="455" spans="1:6" ht="18.75" customHeight="1">
      <c r="A455" s="18"/>
      <c r="B455" s="18"/>
      <c r="C455" s="18"/>
      <c r="D455" s="18" t="s">
        <v>16</v>
      </c>
      <c r="E455" s="11" t="s">
        <v>17</v>
      </c>
      <c r="F455" s="25">
        <v>250</v>
      </c>
    </row>
    <row r="456" spans="1:6" ht="18.75" customHeight="1">
      <c r="A456" s="18"/>
      <c r="B456" s="23" t="s">
        <v>497</v>
      </c>
      <c r="C456" s="18"/>
      <c r="D456" s="18"/>
      <c r="E456" s="12" t="s">
        <v>499</v>
      </c>
      <c r="F456" s="26">
        <f>F457</f>
        <v>1691.3999999999999</v>
      </c>
    </row>
    <row r="457" spans="1:6" ht="18.75" customHeight="1">
      <c r="A457" s="18"/>
      <c r="B457" s="23" t="s">
        <v>498</v>
      </c>
      <c r="C457" s="18"/>
      <c r="D457" s="18"/>
      <c r="E457" s="12" t="s">
        <v>500</v>
      </c>
      <c r="F457" s="26">
        <f>F458</f>
        <v>1691.3999999999999</v>
      </c>
    </row>
    <row r="458" spans="1:6" ht="38.25" customHeight="1">
      <c r="A458" s="18"/>
      <c r="B458" s="18"/>
      <c r="C458" s="23" t="s">
        <v>83</v>
      </c>
      <c r="D458" s="23" t="s">
        <v>299</v>
      </c>
      <c r="E458" s="13" t="s">
        <v>794</v>
      </c>
      <c r="F458" s="26">
        <f>F459</f>
        <v>1691.3999999999999</v>
      </c>
    </row>
    <row r="459" spans="1:6" ht="18.75" customHeight="1">
      <c r="A459" s="18"/>
      <c r="B459" s="18"/>
      <c r="C459" s="23" t="s">
        <v>84</v>
      </c>
      <c r="D459" s="23" t="s">
        <v>299</v>
      </c>
      <c r="E459" s="13" t="s">
        <v>385</v>
      </c>
      <c r="F459" s="26">
        <f>F460</f>
        <v>1691.3999999999999</v>
      </c>
    </row>
    <row r="460" spans="1:6" ht="18.75" customHeight="1">
      <c r="A460" s="18"/>
      <c r="B460" s="64"/>
      <c r="C460" s="23" t="s">
        <v>85</v>
      </c>
      <c r="D460" s="23"/>
      <c r="E460" s="13" t="s">
        <v>86</v>
      </c>
      <c r="F460" s="26">
        <f>F463+F465+F461</f>
        <v>1691.3999999999999</v>
      </c>
    </row>
    <row r="461" spans="1:6" ht="18.75" customHeight="1">
      <c r="A461" s="23"/>
      <c r="B461" s="23"/>
      <c r="C461" s="18" t="s">
        <v>911</v>
      </c>
      <c r="D461" s="18" t="s">
        <v>299</v>
      </c>
      <c r="E461" s="10" t="s">
        <v>507</v>
      </c>
      <c r="F461" s="25">
        <f>F462</f>
        <v>37.7</v>
      </c>
    </row>
    <row r="462" spans="1:6" ht="18.75" customHeight="1">
      <c r="A462" s="18"/>
      <c r="B462" s="18"/>
      <c r="C462" s="18"/>
      <c r="D462" s="18" t="s">
        <v>12</v>
      </c>
      <c r="E462" s="11" t="s">
        <v>13</v>
      </c>
      <c r="F462" s="25">
        <v>37.7</v>
      </c>
    </row>
    <row r="463" spans="1:7" s="170" customFormat="1" ht="37.5">
      <c r="A463" s="169"/>
      <c r="B463" s="169"/>
      <c r="C463" s="269" t="s">
        <v>912</v>
      </c>
      <c r="D463" s="270"/>
      <c r="E463" s="265" t="s">
        <v>501</v>
      </c>
      <c r="F463" s="259">
        <f>F464</f>
        <v>1515.1</v>
      </c>
      <c r="G463" s="2"/>
    </row>
    <row r="464" spans="1:7" s="170" customFormat="1" ht="18.75" customHeight="1">
      <c r="A464" s="169"/>
      <c r="B464" s="169"/>
      <c r="C464" s="269"/>
      <c r="D464" s="271" t="s">
        <v>12</v>
      </c>
      <c r="E464" s="266" t="s">
        <v>13</v>
      </c>
      <c r="F464" s="259">
        <v>1515.1</v>
      </c>
      <c r="G464" s="2"/>
    </row>
    <row r="465" spans="1:7" s="170" customFormat="1" ht="37.5">
      <c r="A465" s="169"/>
      <c r="B465" s="169"/>
      <c r="C465" s="269" t="s">
        <v>913</v>
      </c>
      <c r="D465" s="270"/>
      <c r="E465" s="265" t="s">
        <v>518</v>
      </c>
      <c r="F465" s="259">
        <f>F466</f>
        <v>138.6</v>
      </c>
      <c r="G465" s="2"/>
    </row>
    <row r="466" spans="1:7" s="170" customFormat="1" ht="18.75" customHeight="1">
      <c r="A466" s="169"/>
      <c r="B466" s="169"/>
      <c r="C466" s="270"/>
      <c r="D466" s="271" t="s">
        <v>12</v>
      </c>
      <c r="E466" s="266" t="s">
        <v>13</v>
      </c>
      <c r="F466" s="259">
        <v>138.6</v>
      </c>
      <c r="G466" s="2"/>
    </row>
    <row r="467" spans="1:6" ht="18.75" customHeight="1">
      <c r="A467" s="18"/>
      <c r="B467" s="8" t="s">
        <v>436</v>
      </c>
      <c r="C467" s="8"/>
      <c r="D467" s="8"/>
      <c r="E467" s="9" t="s">
        <v>437</v>
      </c>
      <c r="F467" s="26">
        <f>F468+F480+F474</f>
        <v>56210.7</v>
      </c>
    </row>
    <row r="468" spans="1:6" ht="18.75" customHeight="1">
      <c r="A468" s="18"/>
      <c r="B468" s="17" t="s">
        <v>438</v>
      </c>
      <c r="C468" s="8"/>
      <c r="D468" s="8"/>
      <c r="E468" s="9" t="s">
        <v>439</v>
      </c>
      <c r="F468" s="26">
        <f>F469</f>
        <v>10100</v>
      </c>
    </row>
    <row r="469" spans="1:6" ht="35.25" customHeight="1">
      <c r="A469" s="23"/>
      <c r="B469" s="23"/>
      <c r="C469" s="23" t="s">
        <v>234</v>
      </c>
      <c r="D469" s="23" t="s">
        <v>299</v>
      </c>
      <c r="E469" s="13" t="s">
        <v>742</v>
      </c>
      <c r="F469" s="26">
        <f>F470</f>
        <v>10100</v>
      </c>
    </row>
    <row r="470" spans="1:6" ht="37.5" customHeight="1">
      <c r="A470" s="23"/>
      <c r="B470" s="23"/>
      <c r="C470" s="23" t="s">
        <v>241</v>
      </c>
      <c r="D470" s="23" t="s">
        <v>299</v>
      </c>
      <c r="E470" s="13" t="s">
        <v>242</v>
      </c>
      <c r="F470" s="26">
        <f>F471</f>
        <v>10100</v>
      </c>
    </row>
    <row r="471" spans="1:6" ht="24.75" customHeight="1">
      <c r="A471" s="23"/>
      <c r="B471" s="23"/>
      <c r="C471" s="23" t="s">
        <v>243</v>
      </c>
      <c r="D471" s="23"/>
      <c r="E471" s="13" t="s">
        <v>29</v>
      </c>
      <c r="F471" s="26">
        <f>F472</f>
        <v>10100</v>
      </c>
    </row>
    <row r="472" spans="1:6" ht="37.5" customHeight="1">
      <c r="A472" s="23"/>
      <c r="B472" s="23"/>
      <c r="C472" s="18" t="s">
        <v>248</v>
      </c>
      <c r="D472" s="18" t="s">
        <v>299</v>
      </c>
      <c r="E472" s="10" t="s">
        <v>897</v>
      </c>
      <c r="F472" s="25">
        <f>F473</f>
        <v>10100</v>
      </c>
    </row>
    <row r="473" spans="1:6" ht="18.75" customHeight="1">
      <c r="A473" s="18"/>
      <c r="B473" s="18"/>
      <c r="C473" s="18"/>
      <c r="D473" s="18" t="s">
        <v>21</v>
      </c>
      <c r="E473" s="11" t="s">
        <v>22</v>
      </c>
      <c r="F473" s="25">
        <v>10100</v>
      </c>
    </row>
    <row r="474" spans="1:6" ht="18.75" customHeight="1">
      <c r="A474" s="18"/>
      <c r="B474" s="65">
        <v>1004</v>
      </c>
      <c r="C474" s="21"/>
      <c r="D474" s="258"/>
      <c r="E474" s="54" t="s">
        <v>441</v>
      </c>
      <c r="F474" s="66">
        <f>F475</f>
        <v>28212.1</v>
      </c>
    </row>
    <row r="475" spans="1:6" ht="18.75" customHeight="1">
      <c r="A475" s="18"/>
      <c r="B475" s="20"/>
      <c r="C475" s="23" t="s">
        <v>220</v>
      </c>
      <c r="D475" s="23" t="s">
        <v>299</v>
      </c>
      <c r="E475" s="13" t="s">
        <v>816</v>
      </c>
      <c r="F475" s="66">
        <f>F476</f>
        <v>28212.1</v>
      </c>
    </row>
    <row r="476" spans="1:6" ht="18.75" customHeight="1">
      <c r="A476" s="18"/>
      <c r="B476" s="20"/>
      <c r="C476" s="23" t="s">
        <v>224</v>
      </c>
      <c r="D476" s="23" t="s">
        <v>299</v>
      </c>
      <c r="E476" s="13" t="s">
        <v>225</v>
      </c>
      <c r="F476" s="66">
        <f>F477</f>
        <v>28212.1</v>
      </c>
    </row>
    <row r="477" spans="1:6" ht="18.75" customHeight="1">
      <c r="A477" s="18"/>
      <c r="B477" s="20"/>
      <c r="C477" s="23" t="s">
        <v>229</v>
      </c>
      <c r="D477" s="23"/>
      <c r="E477" s="13" t="s">
        <v>230</v>
      </c>
      <c r="F477" s="66">
        <f>F478</f>
        <v>28212.1</v>
      </c>
    </row>
    <row r="478" spans="1:6" ht="59.25" customHeight="1">
      <c r="A478" s="18"/>
      <c r="B478" s="20"/>
      <c r="C478" s="258" t="s">
        <v>488</v>
      </c>
      <c r="D478" s="258"/>
      <c r="E478" s="253" t="s">
        <v>489</v>
      </c>
      <c r="F478" s="259">
        <f>F479</f>
        <v>28212.1</v>
      </c>
    </row>
    <row r="479" spans="1:6" ht="18.75" customHeight="1">
      <c r="A479" s="18"/>
      <c r="B479" s="20"/>
      <c r="C479" s="258"/>
      <c r="D479" s="258" t="s">
        <v>163</v>
      </c>
      <c r="E479" s="253" t="s">
        <v>178</v>
      </c>
      <c r="F479" s="259">
        <v>28212.1</v>
      </c>
    </row>
    <row r="480" spans="1:6" ht="18.75" customHeight="1">
      <c r="A480" s="18"/>
      <c r="B480" s="17">
        <v>1006</v>
      </c>
      <c r="C480" s="8"/>
      <c r="D480" s="8"/>
      <c r="E480" s="9" t="s">
        <v>442</v>
      </c>
      <c r="F480" s="26">
        <f>F481+F492</f>
        <v>17898.6</v>
      </c>
    </row>
    <row r="481" spans="1:6" ht="18.75" customHeight="1">
      <c r="A481" s="23"/>
      <c r="B481" s="23"/>
      <c r="C481" s="23" t="s">
        <v>206</v>
      </c>
      <c r="D481" s="23" t="s">
        <v>299</v>
      </c>
      <c r="E481" s="13" t="s">
        <v>814</v>
      </c>
      <c r="F481" s="26">
        <f>F482+F488</f>
        <v>3108.5</v>
      </c>
    </row>
    <row r="482" spans="1:6" ht="37.5" customHeight="1">
      <c r="A482" s="23"/>
      <c r="B482" s="23"/>
      <c r="C482" s="23" t="s">
        <v>211</v>
      </c>
      <c r="D482" s="23" t="s">
        <v>299</v>
      </c>
      <c r="E482" s="13" t="s">
        <v>313</v>
      </c>
      <c r="F482" s="26">
        <f>F483</f>
        <v>1990.7</v>
      </c>
    </row>
    <row r="483" spans="1:6" ht="18.75" customHeight="1">
      <c r="A483" s="23"/>
      <c r="B483" s="23"/>
      <c r="C483" s="23" t="s">
        <v>212</v>
      </c>
      <c r="D483" s="23"/>
      <c r="E483" s="13" t="s">
        <v>929</v>
      </c>
      <c r="F483" s="26">
        <f>F484+F486</f>
        <v>1990.7</v>
      </c>
    </row>
    <row r="484" spans="1:6" ht="18.75" customHeight="1">
      <c r="A484" s="23"/>
      <c r="B484" s="23"/>
      <c r="C484" s="18" t="s">
        <v>213</v>
      </c>
      <c r="D484" s="18" t="s">
        <v>299</v>
      </c>
      <c r="E484" s="10" t="s">
        <v>214</v>
      </c>
      <c r="F484" s="25">
        <f>F485</f>
        <v>787.7</v>
      </c>
    </row>
    <row r="485" spans="1:6" ht="18.75" customHeight="1">
      <c r="A485" s="18"/>
      <c r="B485" s="18"/>
      <c r="C485" s="18"/>
      <c r="D485" s="18" t="s">
        <v>12</v>
      </c>
      <c r="E485" s="11" t="s">
        <v>13</v>
      </c>
      <c r="F485" s="25">
        <v>787.7</v>
      </c>
    </row>
    <row r="486" spans="1:6" ht="18.75" customHeight="1">
      <c r="A486" s="23"/>
      <c r="B486" s="23"/>
      <c r="C486" s="18" t="s">
        <v>215</v>
      </c>
      <c r="D486" s="18" t="s">
        <v>299</v>
      </c>
      <c r="E486" s="10" t="s">
        <v>930</v>
      </c>
      <c r="F486" s="25">
        <f>F487</f>
        <v>1203</v>
      </c>
    </row>
    <row r="487" spans="1:6" ht="18.75" customHeight="1">
      <c r="A487" s="18"/>
      <c r="B487" s="18"/>
      <c r="C487" s="18"/>
      <c r="D487" s="18" t="s">
        <v>21</v>
      </c>
      <c r="E487" s="11" t="s">
        <v>22</v>
      </c>
      <c r="F487" s="25">
        <v>1203</v>
      </c>
    </row>
    <row r="488" spans="1:6" ht="20.25" customHeight="1">
      <c r="A488" s="64"/>
      <c r="B488" s="64"/>
      <c r="C488" s="23" t="s">
        <v>216</v>
      </c>
      <c r="D488" s="23" t="s">
        <v>299</v>
      </c>
      <c r="E488" s="13" t="s">
        <v>217</v>
      </c>
      <c r="F488" s="26">
        <f>F489</f>
        <v>1117.8</v>
      </c>
    </row>
    <row r="489" spans="1:6" ht="18.75" customHeight="1">
      <c r="A489" s="67"/>
      <c r="B489" s="64"/>
      <c r="C489" s="23" t="s">
        <v>218</v>
      </c>
      <c r="D489" s="23"/>
      <c r="E489" s="13" t="s">
        <v>898</v>
      </c>
      <c r="F489" s="26">
        <f>F490</f>
        <v>1117.8</v>
      </c>
    </row>
    <row r="490" spans="1:6" ht="18.75" customHeight="1">
      <c r="A490" s="64"/>
      <c r="B490" s="263"/>
      <c r="C490" s="18" t="s">
        <v>219</v>
      </c>
      <c r="D490" s="18" t="s">
        <v>299</v>
      </c>
      <c r="E490" s="10" t="s">
        <v>214</v>
      </c>
      <c r="F490" s="25">
        <f>F491</f>
        <v>1117.8</v>
      </c>
    </row>
    <row r="491" spans="1:6" ht="18.75" customHeight="1">
      <c r="A491" s="263"/>
      <c r="B491" s="263"/>
      <c r="C491" s="18"/>
      <c r="D491" s="18" t="s">
        <v>12</v>
      </c>
      <c r="E491" s="11" t="s">
        <v>13</v>
      </c>
      <c r="F491" s="25">
        <v>1117.8</v>
      </c>
    </row>
    <row r="492" spans="1:6" ht="18.75" customHeight="1">
      <c r="A492" s="23"/>
      <c r="B492" s="23"/>
      <c r="C492" s="23" t="s">
        <v>220</v>
      </c>
      <c r="D492" s="23" t="s">
        <v>299</v>
      </c>
      <c r="E492" s="13" t="s">
        <v>816</v>
      </c>
      <c r="F492" s="26">
        <f>F493</f>
        <v>14790.1</v>
      </c>
    </row>
    <row r="493" spans="1:6" ht="18.75" customHeight="1">
      <c r="A493" s="23"/>
      <c r="B493" s="23"/>
      <c r="C493" s="23" t="s">
        <v>224</v>
      </c>
      <c r="D493" s="23" t="s">
        <v>299</v>
      </c>
      <c r="E493" s="13" t="s">
        <v>225</v>
      </c>
      <c r="F493" s="26">
        <f>F494</f>
        <v>14790.1</v>
      </c>
    </row>
    <row r="494" spans="1:6" ht="18.75" customHeight="1">
      <c r="A494" s="23"/>
      <c r="B494" s="23"/>
      <c r="C494" s="23" t="s">
        <v>229</v>
      </c>
      <c r="D494" s="23"/>
      <c r="E494" s="13" t="s">
        <v>230</v>
      </c>
      <c r="F494" s="26">
        <f>F495+F497+F499+F501</f>
        <v>14790.1</v>
      </c>
    </row>
    <row r="495" spans="1:6" ht="18.75" customHeight="1">
      <c r="A495" s="23"/>
      <c r="B495" s="23"/>
      <c r="C495" s="18" t="s">
        <v>231</v>
      </c>
      <c r="D495" s="18" t="s">
        <v>299</v>
      </c>
      <c r="E495" s="10" t="s">
        <v>1012</v>
      </c>
      <c r="F495" s="25">
        <f>F496</f>
        <v>2100</v>
      </c>
    </row>
    <row r="496" spans="1:6" ht="18.75" customHeight="1">
      <c r="A496" s="18"/>
      <c r="B496" s="18"/>
      <c r="C496" s="18"/>
      <c r="D496" s="18" t="s">
        <v>21</v>
      </c>
      <c r="E496" s="11" t="s">
        <v>22</v>
      </c>
      <c r="F496" s="25">
        <v>2100</v>
      </c>
    </row>
    <row r="497" spans="1:6" ht="18.75" customHeight="1">
      <c r="A497" s="23"/>
      <c r="B497" s="23"/>
      <c r="C497" s="18" t="s">
        <v>232</v>
      </c>
      <c r="D497" s="18" t="s">
        <v>299</v>
      </c>
      <c r="E497" s="10" t="s">
        <v>443</v>
      </c>
      <c r="F497" s="25">
        <f>F498</f>
        <v>11.4</v>
      </c>
    </row>
    <row r="498" spans="1:6" ht="18.75" customHeight="1">
      <c r="A498" s="18"/>
      <c r="B498" s="18"/>
      <c r="C498" s="18"/>
      <c r="D498" s="18" t="s">
        <v>16</v>
      </c>
      <c r="E498" s="11" t="s">
        <v>17</v>
      </c>
      <c r="F498" s="25">
        <v>11.4</v>
      </c>
    </row>
    <row r="499" spans="1:6" ht="37.5" customHeight="1">
      <c r="A499" s="23"/>
      <c r="B499" s="23"/>
      <c r="C499" s="18" t="s">
        <v>233</v>
      </c>
      <c r="D499" s="18" t="s">
        <v>299</v>
      </c>
      <c r="E499" s="10" t="s">
        <v>444</v>
      </c>
      <c r="F499" s="25">
        <f>F500</f>
        <v>2015</v>
      </c>
    </row>
    <row r="500" spans="1:6" ht="18.75" customHeight="1">
      <c r="A500" s="18"/>
      <c r="B500" s="18"/>
      <c r="C500" s="18"/>
      <c r="D500" s="18" t="s">
        <v>21</v>
      </c>
      <c r="E500" s="11" t="s">
        <v>22</v>
      </c>
      <c r="F500" s="25">
        <v>2015</v>
      </c>
    </row>
    <row r="501" spans="1:6" ht="33.75" customHeight="1">
      <c r="A501" s="18"/>
      <c r="B501" s="18"/>
      <c r="C501" s="258" t="s">
        <v>808</v>
      </c>
      <c r="D501" s="258"/>
      <c r="E501" s="253" t="s">
        <v>809</v>
      </c>
      <c r="F501" s="259">
        <f>F502</f>
        <v>10663.7</v>
      </c>
    </row>
    <row r="502" spans="1:6" ht="18.75" customHeight="1">
      <c r="A502" s="18"/>
      <c r="B502" s="18"/>
      <c r="C502" s="258"/>
      <c r="D502" s="258" t="s">
        <v>21</v>
      </c>
      <c r="E502" s="253" t="s">
        <v>22</v>
      </c>
      <c r="F502" s="259">
        <v>10663.7</v>
      </c>
    </row>
    <row r="503" spans="1:6" ht="18.75" customHeight="1">
      <c r="A503" s="18"/>
      <c r="B503" s="8" t="s">
        <v>445</v>
      </c>
      <c r="C503" s="7"/>
      <c r="D503" s="18"/>
      <c r="E503" s="9" t="s">
        <v>446</v>
      </c>
      <c r="F503" s="26">
        <f>F504</f>
        <v>13526</v>
      </c>
    </row>
    <row r="504" spans="1:6" ht="18.75" customHeight="1">
      <c r="A504" s="68"/>
      <c r="B504" s="8" t="s">
        <v>447</v>
      </c>
      <c r="C504" s="22"/>
      <c r="D504" s="8"/>
      <c r="E504" s="9" t="s">
        <v>448</v>
      </c>
      <c r="F504" s="26">
        <f>F505</f>
        <v>13526</v>
      </c>
    </row>
    <row r="505" spans="1:6" ht="18.75" customHeight="1">
      <c r="A505" s="23"/>
      <c r="B505" s="23"/>
      <c r="C505" s="23" t="s">
        <v>193</v>
      </c>
      <c r="D505" s="18"/>
      <c r="E505" s="13" t="s">
        <v>817</v>
      </c>
      <c r="F505" s="26">
        <f>F506</f>
        <v>13526</v>
      </c>
    </row>
    <row r="506" spans="1:6" ht="18.75" customHeight="1">
      <c r="A506" s="23"/>
      <c r="B506" s="23"/>
      <c r="C506" s="23" t="s">
        <v>449</v>
      </c>
      <c r="D506" s="18"/>
      <c r="E506" s="69" t="s">
        <v>411</v>
      </c>
      <c r="F506" s="26">
        <f>F507</f>
        <v>13526</v>
      </c>
    </row>
    <row r="507" spans="1:6" ht="21" customHeight="1">
      <c r="A507" s="23"/>
      <c r="B507" s="23"/>
      <c r="C507" s="23" t="s">
        <v>195</v>
      </c>
      <c r="D507" s="18"/>
      <c r="E507" s="13" t="s">
        <v>891</v>
      </c>
      <c r="F507" s="26">
        <f>F508+F531</f>
        <v>13526</v>
      </c>
    </row>
    <row r="508" spans="1:6" ht="37.5" customHeight="1">
      <c r="A508" s="23"/>
      <c r="B508" s="23"/>
      <c r="C508" s="18" t="s">
        <v>791</v>
      </c>
      <c r="D508" s="18"/>
      <c r="E508" s="11" t="s">
        <v>1014</v>
      </c>
      <c r="F508" s="25">
        <f>F518+F509+F517+F526</f>
        <v>13526</v>
      </c>
    </row>
    <row r="509" spans="1:6" ht="24.75" customHeight="1">
      <c r="A509" s="23"/>
      <c r="B509" s="23"/>
      <c r="C509" s="18"/>
      <c r="D509" s="18" t="s">
        <v>16</v>
      </c>
      <c r="E509" s="11" t="s">
        <v>17</v>
      </c>
      <c r="F509" s="25">
        <f>F511+F512+F513+F514+F515+F516</f>
        <v>3600</v>
      </c>
    </row>
    <row r="510" spans="1:6" ht="23.25" customHeight="1">
      <c r="A510" s="23"/>
      <c r="B510" s="23"/>
      <c r="C510" s="18"/>
      <c r="D510" s="18"/>
      <c r="E510" s="11" t="s">
        <v>792</v>
      </c>
      <c r="F510" s="25"/>
    </row>
    <row r="511" spans="1:6" ht="22.5" customHeight="1">
      <c r="A511" s="23"/>
      <c r="B511" s="23"/>
      <c r="C511" s="18"/>
      <c r="D511" s="18"/>
      <c r="E511" s="11" t="s">
        <v>972</v>
      </c>
      <c r="F511" s="25">
        <v>1800</v>
      </c>
    </row>
    <row r="512" spans="1:6" ht="22.5" customHeight="1">
      <c r="A512" s="23"/>
      <c r="B512" s="23"/>
      <c r="C512" s="18"/>
      <c r="D512" s="18"/>
      <c r="E512" s="11" t="s">
        <v>973</v>
      </c>
      <c r="F512" s="25">
        <v>1800</v>
      </c>
    </row>
    <row r="513" spans="1:6" ht="22.5" customHeight="1" hidden="1">
      <c r="A513" s="23"/>
      <c r="B513" s="23"/>
      <c r="C513" s="18"/>
      <c r="D513" s="18"/>
      <c r="E513" s="11" t="s">
        <v>974</v>
      </c>
      <c r="F513" s="25"/>
    </row>
    <row r="514" spans="1:6" ht="22.5" customHeight="1" hidden="1">
      <c r="A514" s="23"/>
      <c r="B514" s="23"/>
      <c r="C514" s="18"/>
      <c r="D514" s="18"/>
      <c r="E514" s="11" t="s">
        <v>975</v>
      </c>
      <c r="F514" s="25"/>
    </row>
    <row r="515" spans="1:6" ht="22.5" customHeight="1" hidden="1">
      <c r="A515" s="23"/>
      <c r="B515" s="23"/>
      <c r="C515" s="18"/>
      <c r="D515" s="18"/>
      <c r="E515" s="11" t="s">
        <v>976</v>
      </c>
      <c r="F515" s="25"/>
    </row>
    <row r="516" spans="1:6" ht="22.5" customHeight="1" hidden="1">
      <c r="A516" s="23"/>
      <c r="B516" s="23"/>
      <c r="C516" s="18"/>
      <c r="D516" s="18"/>
      <c r="E516" s="11" t="s">
        <v>977</v>
      </c>
      <c r="F516" s="25"/>
    </row>
    <row r="517" spans="1:6" ht="22.5" customHeight="1">
      <c r="A517" s="23"/>
      <c r="B517" s="23"/>
      <c r="C517" s="18"/>
      <c r="D517" s="18"/>
      <c r="E517" s="11" t="s">
        <v>793</v>
      </c>
      <c r="F517" s="25">
        <v>1800</v>
      </c>
    </row>
    <row r="518" spans="1:6" ht="18.75" customHeight="1">
      <c r="A518" s="23"/>
      <c r="B518" s="23"/>
      <c r="C518" s="18"/>
      <c r="D518" s="18" t="s">
        <v>163</v>
      </c>
      <c r="E518" s="11" t="s">
        <v>178</v>
      </c>
      <c r="F518" s="25">
        <f>F520+F521+F522+F523+F524+F525</f>
        <v>8126</v>
      </c>
    </row>
    <row r="519" spans="1:6" ht="18.75" customHeight="1">
      <c r="A519" s="23"/>
      <c r="B519" s="23"/>
      <c r="C519" s="18"/>
      <c r="D519" s="18"/>
      <c r="E519" s="11" t="s">
        <v>792</v>
      </c>
      <c r="F519" s="25"/>
    </row>
    <row r="520" spans="1:6" ht="42.75" customHeight="1">
      <c r="A520" s="23"/>
      <c r="B520" s="23"/>
      <c r="C520" s="18"/>
      <c r="D520" s="18"/>
      <c r="E520" s="11" t="s">
        <v>980</v>
      </c>
      <c r="F520" s="25">
        <v>3126</v>
      </c>
    </row>
    <row r="521" spans="1:6" ht="18.75" customHeight="1">
      <c r="A521" s="23"/>
      <c r="B521" s="23"/>
      <c r="C521" s="18"/>
      <c r="D521" s="18"/>
      <c r="E521" s="267" t="s">
        <v>978</v>
      </c>
      <c r="F521" s="25">
        <v>5000</v>
      </c>
    </row>
    <row r="522" spans="1:6" ht="18.75" customHeight="1" hidden="1">
      <c r="A522" s="23"/>
      <c r="B522" s="23"/>
      <c r="C522" s="18"/>
      <c r="D522" s="18"/>
      <c r="E522" s="268" t="s">
        <v>979</v>
      </c>
      <c r="F522" s="25"/>
    </row>
    <row r="523" spans="1:6" ht="32.25" customHeight="1" hidden="1">
      <c r="A523" s="23"/>
      <c r="B523" s="23"/>
      <c r="C523" s="18"/>
      <c r="D523" s="18"/>
      <c r="E523" s="282" t="s">
        <v>1015</v>
      </c>
      <c r="F523" s="25"/>
    </row>
    <row r="524" spans="1:6" ht="36.75" customHeight="1" hidden="1">
      <c r="A524" s="23"/>
      <c r="B524" s="23"/>
      <c r="C524" s="18"/>
      <c r="D524" s="18"/>
      <c r="E524" s="62" t="s">
        <v>1016</v>
      </c>
      <c r="F524" s="25"/>
    </row>
    <row r="525" spans="1:6" ht="21.75" customHeight="1" hidden="1">
      <c r="A525" s="23"/>
      <c r="B525" s="23"/>
      <c r="C525" s="18"/>
      <c r="D525" s="18"/>
      <c r="E525" s="62" t="s">
        <v>1017</v>
      </c>
      <c r="F525" s="25"/>
    </row>
    <row r="526" spans="1:6" ht="21.75" customHeight="1" hidden="1">
      <c r="A526" s="23"/>
      <c r="B526" s="23"/>
      <c r="C526" s="18"/>
      <c r="D526" s="18" t="s">
        <v>12</v>
      </c>
      <c r="E526" s="11" t="s">
        <v>13</v>
      </c>
      <c r="F526" s="25">
        <f>F528+F529+F530</f>
        <v>0</v>
      </c>
    </row>
    <row r="527" spans="1:6" ht="21.75" customHeight="1" hidden="1">
      <c r="A527" s="23"/>
      <c r="B527" s="23"/>
      <c r="C527" s="18"/>
      <c r="D527" s="18"/>
      <c r="E527" s="10" t="s">
        <v>792</v>
      </c>
      <c r="F527" s="25"/>
    </row>
    <row r="528" spans="1:6" ht="21.75" customHeight="1" hidden="1">
      <c r="A528" s="23"/>
      <c r="B528" s="23"/>
      <c r="C528" s="18"/>
      <c r="D528" s="18"/>
      <c r="E528" s="280" t="s">
        <v>1019</v>
      </c>
      <c r="F528" s="26"/>
    </row>
    <row r="529" spans="1:6" ht="21.75" customHeight="1" hidden="1">
      <c r="A529" s="23"/>
      <c r="B529" s="23"/>
      <c r="C529" s="18"/>
      <c r="D529" s="18"/>
      <c r="E529" s="281" t="s">
        <v>1020</v>
      </c>
      <c r="F529" s="26"/>
    </row>
    <row r="530" spans="1:6" ht="21.75" customHeight="1" hidden="1">
      <c r="A530" s="23"/>
      <c r="B530" s="23"/>
      <c r="C530" s="18"/>
      <c r="D530" s="18"/>
      <c r="E530" s="281" t="s">
        <v>1021</v>
      </c>
      <c r="F530" s="26"/>
    </row>
    <row r="531" spans="1:6" ht="49.5" customHeight="1" hidden="1">
      <c r="A531" s="23"/>
      <c r="B531" s="23"/>
      <c r="C531" s="18" t="s">
        <v>803</v>
      </c>
      <c r="D531" s="18"/>
      <c r="E531" s="11" t="s">
        <v>1018</v>
      </c>
      <c r="F531" s="25"/>
    </row>
    <row r="532" spans="1:6" ht="18.75" customHeight="1" hidden="1">
      <c r="A532" s="23"/>
      <c r="B532" s="23"/>
      <c r="C532" s="18"/>
      <c r="D532" s="18" t="s">
        <v>163</v>
      </c>
      <c r="E532" s="11" t="s">
        <v>178</v>
      </c>
      <c r="F532" s="25"/>
    </row>
    <row r="533" spans="1:6" ht="18.75" customHeight="1" hidden="1">
      <c r="A533" s="23"/>
      <c r="B533" s="23"/>
      <c r="C533" s="18"/>
      <c r="D533" s="18"/>
      <c r="E533" s="11" t="s">
        <v>792</v>
      </c>
      <c r="F533" s="25"/>
    </row>
    <row r="534" spans="1:6" ht="18.75" customHeight="1" hidden="1">
      <c r="A534" s="23"/>
      <c r="B534" s="23"/>
      <c r="C534" s="18"/>
      <c r="D534" s="18"/>
      <c r="E534" s="11" t="s">
        <v>757</v>
      </c>
      <c r="F534" s="25"/>
    </row>
    <row r="535" spans="1:7" s="193" customFormat="1" ht="49.5" customHeight="1" hidden="1">
      <c r="A535" s="284"/>
      <c r="B535" s="284"/>
      <c r="C535" s="258" t="s">
        <v>803</v>
      </c>
      <c r="D535" s="258"/>
      <c r="E535" s="253" t="s">
        <v>1038</v>
      </c>
      <c r="F535" s="259"/>
      <c r="G535" s="2"/>
    </row>
    <row r="536" spans="1:7" s="193" customFormat="1" ht="18.75" customHeight="1" hidden="1">
      <c r="A536" s="284"/>
      <c r="B536" s="284"/>
      <c r="C536" s="258"/>
      <c r="D536" s="258" t="s">
        <v>163</v>
      </c>
      <c r="E536" s="253" t="s">
        <v>178</v>
      </c>
      <c r="F536" s="259"/>
      <c r="G536" s="2"/>
    </row>
    <row r="537" spans="1:7" s="193" customFormat="1" ht="18.75" customHeight="1" hidden="1">
      <c r="A537" s="284"/>
      <c r="B537" s="284"/>
      <c r="C537" s="258"/>
      <c r="D537" s="258"/>
      <c r="E537" s="253" t="s">
        <v>792</v>
      </c>
      <c r="F537" s="259"/>
      <c r="G537" s="2"/>
    </row>
    <row r="538" spans="1:7" s="193" customFormat="1" ht="18.75" customHeight="1" hidden="1">
      <c r="A538" s="284"/>
      <c r="B538" s="284"/>
      <c r="C538" s="258"/>
      <c r="D538" s="258"/>
      <c r="E538" s="253" t="s">
        <v>757</v>
      </c>
      <c r="F538" s="259"/>
      <c r="G538" s="2"/>
    </row>
    <row r="539" spans="1:6" ht="18.75" customHeight="1" hidden="1">
      <c r="A539" s="23"/>
      <c r="B539" s="23"/>
      <c r="C539" s="18"/>
      <c r="D539" s="18"/>
      <c r="E539" s="11"/>
      <c r="F539" s="130"/>
    </row>
    <row r="540" spans="1:6" ht="18.75">
      <c r="A540" s="23" t="s">
        <v>450</v>
      </c>
      <c r="B540" s="23" t="s">
        <v>299</v>
      </c>
      <c r="C540" s="23" t="s">
        <v>299</v>
      </c>
      <c r="D540" s="23" t="s">
        <v>299</v>
      </c>
      <c r="E540" s="13" t="s">
        <v>451</v>
      </c>
      <c r="F540" s="26">
        <f>F541+F557+F566</f>
        <v>12798.300000000001</v>
      </c>
    </row>
    <row r="541" spans="1:6" ht="18.75" customHeight="1">
      <c r="A541" s="23"/>
      <c r="B541" s="8" t="s">
        <v>356</v>
      </c>
      <c r="C541" s="8"/>
      <c r="D541" s="8"/>
      <c r="E541" s="9" t="s">
        <v>357</v>
      </c>
      <c r="F541" s="26">
        <f>F542+F550</f>
        <v>10363.300000000001</v>
      </c>
    </row>
    <row r="542" spans="1:6" ht="37.5" customHeight="1">
      <c r="A542" s="23"/>
      <c r="B542" s="17" t="s">
        <v>373</v>
      </c>
      <c r="C542" s="8"/>
      <c r="D542" s="8"/>
      <c r="E542" s="9" t="s">
        <v>374</v>
      </c>
      <c r="F542" s="26">
        <f>F543</f>
        <v>10303.800000000001</v>
      </c>
    </row>
    <row r="543" spans="1:6" ht="18.75" customHeight="1">
      <c r="A543" s="23"/>
      <c r="B543" s="23"/>
      <c r="C543" s="23" t="s">
        <v>144</v>
      </c>
      <c r="D543" s="23" t="s">
        <v>299</v>
      </c>
      <c r="E543" s="13" t="s">
        <v>145</v>
      </c>
      <c r="F543" s="26">
        <f>F544</f>
        <v>10303.800000000001</v>
      </c>
    </row>
    <row r="544" spans="1:6" ht="37.5" customHeight="1">
      <c r="A544" s="23"/>
      <c r="B544" s="23"/>
      <c r="C544" s="23" t="s">
        <v>187</v>
      </c>
      <c r="D544" s="23" t="s">
        <v>299</v>
      </c>
      <c r="E544" s="13" t="s">
        <v>188</v>
      </c>
      <c r="F544" s="26">
        <f>F545</f>
        <v>10303.800000000001</v>
      </c>
    </row>
    <row r="545" spans="1:6" ht="25.5" customHeight="1">
      <c r="A545" s="23"/>
      <c r="B545" s="23"/>
      <c r="C545" s="23" t="s">
        <v>189</v>
      </c>
      <c r="D545" s="23"/>
      <c r="E545" s="13" t="s">
        <v>29</v>
      </c>
      <c r="F545" s="26">
        <f>F546</f>
        <v>10303.800000000001</v>
      </c>
    </row>
    <row r="546" spans="1:6" ht="18.75" customHeight="1">
      <c r="A546" s="23"/>
      <c r="B546" s="23"/>
      <c r="C546" s="18" t="s">
        <v>190</v>
      </c>
      <c r="D546" s="18" t="s">
        <v>299</v>
      </c>
      <c r="E546" s="10" t="s">
        <v>32</v>
      </c>
      <c r="F546" s="25">
        <f>SUM(F547:F549)</f>
        <v>10303.800000000001</v>
      </c>
    </row>
    <row r="547" spans="1:6" ht="37.5" customHeight="1">
      <c r="A547" s="18"/>
      <c r="B547" s="18"/>
      <c r="C547" s="18"/>
      <c r="D547" s="18" t="s">
        <v>33</v>
      </c>
      <c r="E547" s="11" t="s">
        <v>34</v>
      </c>
      <c r="F547" s="25">
        <v>9255.7</v>
      </c>
    </row>
    <row r="548" spans="1:6" ht="18.75" customHeight="1">
      <c r="A548" s="18"/>
      <c r="B548" s="18"/>
      <c r="C548" s="18"/>
      <c r="D548" s="18" t="s">
        <v>16</v>
      </c>
      <c r="E548" s="11" t="s">
        <v>17</v>
      </c>
      <c r="F548" s="25">
        <v>1035.6</v>
      </c>
    </row>
    <row r="549" spans="1:6" ht="18.75" customHeight="1">
      <c r="A549" s="18"/>
      <c r="B549" s="18"/>
      <c r="C549" s="18"/>
      <c r="D549" s="18" t="s">
        <v>47</v>
      </c>
      <c r="E549" s="11" t="s">
        <v>48</v>
      </c>
      <c r="F549" s="25">
        <v>12.5</v>
      </c>
    </row>
    <row r="550" spans="1:6" ht="18.75" customHeight="1">
      <c r="A550" s="18"/>
      <c r="B550" s="17" t="s">
        <v>360</v>
      </c>
      <c r="C550" s="8"/>
      <c r="D550" s="8"/>
      <c r="E550" s="9" t="s">
        <v>361</v>
      </c>
      <c r="F550" s="26">
        <f>F551</f>
        <v>59.5</v>
      </c>
    </row>
    <row r="551" spans="1:6" ht="37.5" customHeight="1">
      <c r="A551" s="23"/>
      <c r="B551" s="23"/>
      <c r="C551" s="23" t="s">
        <v>234</v>
      </c>
      <c r="D551" s="23" t="s">
        <v>299</v>
      </c>
      <c r="E551" s="13" t="s">
        <v>742</v>
      </c>
      <c r="F551" s="26">
        <f>F552</f>
        <v>59.5</v>
      </c>
    </row>
    <row r="552" spans="1:6" ht="18.75" customHeight="1">
      <c r="A552" s="23"/>
      <c r="B552" s="23"/>
      <c r="C552" s="23" t="s">
        <v>235</v>
      </c>
      <c r="D552" s="23" t="s">
        <v>299</v>
      </c>
      <c r="E552" s="13" t="s">
        <v>236</v>
      </c>
      <c r="F552" s="26">
        <f>F553</f>
        <v>59.5</v>
      </c>
    </row>
    <row r="553" spans="1:6" ht="37.5" customHeight="1">
      <c r="A553" s="23"/>
      <c r="B553" s="23"/>
      <c r="C553" s="23" t="s">
        <v>237</v>
      </c>
      <c r="D553" s="23"/>
      <c r="E553" s="13" t="s">
        <v>238</v>
      </c>
      <c r="F553" s="26">
        <f>F554</f>
        <v>59.5</v>
      </c>
    </row>
    <row r="554" spans="1:6" ht="18.75" customHeight="1">
      <c r="A554" s="23"/>
      <c r="B554" s="23"/>
      <c r="C554" s="18" t="s">
        <v>239</v>
      </c>
      <c r="D554" s="18" t="s">
        <v>299</v>
      </c>
      <c r="E554" s="10" t="s">
        <v>240</v>
      </c>
      <c r="F554" s="25">
        <f>F555+F556</f>
        <v>59.5</v>
      </c>
    </row>
    <row r="555" spans="1:6" ht="37.5" customHeight="1">
      <c r="A555" s="18"/>
      <c r="B555" s="18"/>
      <c r="C555" s="18"/>
      <c r="D555" s="18" t="s">
        <v>33</v>
      </c>
      <c r="E555" s="11" t="s">
        <v>34</v>
      </c>
      <c r="F555" s="25">
        <v>15.5</v>
      </c>
    </row>
    <row r="556" spans="1:6" ht="22.5" customHeight="1">
      <c r="A556" s="18"/>
      <c r="B556" s="18"/>
      <c r="C556" s="18"/>
      <c r="D556" s="18" t="s">
        <v>16</v>
      </c>
      <c r="E556" s="11" t="s">
        <v>17</v>
      </c>
      <c r="F556" s="25">
        <v>44</v>
      </c>
    </row>
    <row r="557" spans="1:6" ht="18.75" customHeight="1">
      <c r="A557" s="18"/>
      <c r="B557" s="8" t="s">
        <v>390</v>
      </c>
      <c r="C557" s="8"/>
      <c r="D557" s="8"/>
      <c r="E557" s="9" t="s">
        <v>391</v>
      </c>
      <c r="F557" s="26">
        <f>F558</f>
        <v>2418</v>
      </c>
    </row>
    <row r="558" spans="1:6" ht="18.75" customHeight="1">
      <c r="A558" s="18"/>
      <c r="B558" s="17" t="s">
        <v>399</v>
      </c>
      <c r="C558" s="8"/>
      <c r="D558" s="8"/>
      <c r="E558" s="9" t="s">
        <v>400</v>
      </c>
      <c r="F558" s="26">
        <f>F559</f>
        <v>2418</v>
      </c>
    </row>
    <row r="559" spans="1:6" ht="18.75" customHeight="1">
      <c r="A559" s="23"/>
      <c r="B559" s="23"/>
      <c r="C559" s="23" t="s">
        <v>144</v>
      </c>
      <c r="D559" s="23" t="s">
        <v>299</v>
      </c>
      <c r="E559" s="13" t="s">
        <v>145</v>
      </c>
      <c r="F559" s="26">
        <f>F560</f>
        <v>2418</v>
      </c>
    </row>
    <row r="560" spans="1:6" ht="38.25" customHeight="1">
      <c r="A560" s="23"/>
      <c r="B560" s="23"/>
      <c r="C560" s="23" t="s">
        <v>179</v>
      </c>
      <c r="D560" s="23" t="s">
        <v>299</v>
      </c>
      <c r="E560" s="13" t="s">
        <v>180</v>
      </c>
      <c r="F560" s="26">
        <f>F561</f>
        <v>2418</v>
      </c>
    </row>
    <row r="561" spans="1:6" ht="37.5">
      <c r="A561" s="23"/>
      <c r="B561" s="23"/>
      <c r="C561" s="23" t="s">
        <v>181</v>
      </c>
      <c r="D561" s="23"/>
      <c r="E561" s="13" t="s">
        <v>182</v>
      </c>
      <c r="F561" s="26">
        <f>F562+F564</f>
        <v>2418</v>
      </c>
    </row>
    <row r="562" spans="1:6" ht="18.75" customHeight="1">
      <c r="A562" s="23"/>
      <c r="B562" s="23"/>
      <c r="C562" s="18" t="s">
        <v>183</v>
      </c>
      <c r="D562" s="18" t="s">
        <v>299</v>
      </c>
      <c r="E562" s="10" t="s">
        <v>184</v>
      </c>
      <c r="F562" s="25">
        <f>F563</f>
        <v>1996</v>
      </c>
    </row>
    <row r="563" spans="1:6" ht="18.75" customHeight="1">
      <c r="A563" s="18"/>
      <c r="B563" s="18"/>
      <c r="C563" s="18"/>
      <c r="D563" s="18" t="s">
        <v>16</v>
      </c>
      <c r="E563" s="11" t="s">
        <v>17</v>
      </c>
      <c r="F563" s="25">
        <v>1996</v>
      </c>
    </row>
    <row r="564" spans="1:6" ht="18.75" customHeight="1">
      <c r="A564" s="23"/>
      <c r="B564" s="23"/>
      <c r="C564" s="18" t="s">
        <v>185</v>
      </c>
      <c r="D564" s="18" t="s">
        <v>299</v>
      </c>
      <c r="E564" s="10" t="s">
        <v>186</v>
      </c>
      <c r="F564" s="25">
        <f>F565</f>
        <v>422</v>
      </c>
    </row>
    <row r="565" spans="1:6" ht="25.5" customHeight="1">
      <c r="A565" s="18"/>
      <c r="B565" s="18"/>
      <c r="C565" s="18"/>
      <c r="D565" s="18" t="s">
        <v>16</v>
      </c>
      <c r="E565" s="11" t="s">
        <v>17</v>
      </c>
      <c r="F565" s="25">
        <v>422</v>
      </c>
    </row>
    <row r="566" spans="1:6" ht="25.5" customHeight="1">
      <c r="A566" s="18"/>
      <c r="B566" s="8" t="s">
        <v>419</v>
      </c>
      <c r="C566" s="19"/>
      <c r="D566" s="19"/>
      <c r="E566" s="9" t="s">
        <v>420</v>
      </c>
      <c r="F566" s="26">
        <f aca="true" t="shared" si="0" ref="F566:F571">F567</f>
        <v>17</v>
      </c>
    </row>
    <row r="567" spans="1:6" ht="25.5" customHeight="1">
      <c r="A567" s="18"/>
      <c r="B567" s="23" t="s">
        <v>504</v>
      </c>
      <c r="C567" s="23"/>
      <c r="D567" s="23"/>
      <c r="E567" s="12" t="s">
        <v>556</v>
      </c>
      <c r="F567" s="26">
        <f t="shared" si="0"/>
        <v>17</v>
      </c>
    </row>
    <row r="568" spans="1:6" ht="36.75" customHeight="1">
      <c r="A568" s="18"/>
      <c r="B568" s="18"/>
      <c r="C568" s="23" t="s">
        <v>234</v>
      </c>
      <c r="D568" s="23" t="s">
        <v>299</v>
      </c>
      <c r="E568" s="13" t="s">
        <v>742</v>
      </c>
      <c r="F568" s="26">
        <f t="shared" si="0"/>
        <v>17</v>
      </c>
    </row>
    <row r="569" spans="1:6" ht="18.75">
      <c r="A569" s="18"/>
      <c r="B569" s="18"/>
      <c r="C569" s="23" t="s">
        <v>235</v>
      </c>
      <c r="D569" s="23" t="s">
        <v>299</v>
      </c>
      <c r="E569" s="13" t="s">
        <v>236</v>
      </c>
      <c r="F569" s="26">
        <f t="shared" si="0"/>
        <v>17</v>
      </c>
    </row>
    <row r="570" spans="1:6" ht="37.5">
      <c r="A570" s="18"/>
      <c r="B570" s="18"/>
      <c r="C570" s="23" t="s">
        <v>237</v>
      </c>
      <c r="D570" s="23"/>
      <c r="E570" s="13" t="s">
        <v>238</v>
      </c>
      <c r="F570" s="26">
        <f t="shared" si="0"/>
        <v>17</v>
      </c>
    </row>
    <row r="571" spans="1:6" ht="18.75" customHeight="1">
      <c r="A571" s="18"/>
      <c r="B571" s="18"/>
      <c r="C571" s="18" t="s">
        <v>239</v>
      </c>
      <c r="D571" s="18" t="s">
        <v>299</v>
      </c>
      <c r="E571" s="10" t="s">
        <v>240</v>
      </c>
      <c r="F571" s="25">
        <f t="shared" si="0"/>
        <v>17</v>
      </c>
    </row>
    <row r="572" spans="1:6" ht="25.5" customHeight="1">
      <c r="A572" s="18"/>
      <c r="B572" s="18"/>
      <c r="C572" s="18"/>
      <c r="D572" s="18" t="s">
        <v>16</v>
      </c>
      <c r="E572" s="11" t="s">
        <v>17</v>
      </c>
      <c r="F572" s="25">
        <v>17</v>
      </c>
    </row>
    <row r="573" spans="1:6" ht="18.75">
      <c r="A573" s="18"/>
      <c r="B573" s="18"/>
      <c r="C573" s="18"/>
      <c r="D573" s="18"/>
      <c r="E573" s="10"/>
      <c r="F573" s="25"/>
    </row>
    <row r="574" spans="1:6" ht="18.75">
      <c r="A574" s="23" t="s">
        <v>452</v>
      </c>
      <c r="B574" s="23" t="s">
        <v>299</v>
      </c>
      <c r="C574" s="23" t="s">
        <v>299</v>
      </c>
      <c r="D574" s="23" t="s">
        <v>299</v>
      </c>
      <c r="E574" s="13" t="s">
        <v>453</v>
      </c>
      <c r="F574" s="26">
        <f>F575+F605</f>
        <v>22064.300000000003</v>
      </c>
    </row>
    <row r="575" spans="1:6" ht="18.75" customHeight="1">
      <c r="A575" s="23"/>
      <c r="B575" s="8" t="s">
        <v>356</v>
      </c>
      <c r="C575" s="8"/>
      <c r="D575" s="8"/>
      <c r="E575" s="9" t="s">
        <v>357</v>
      </c>
      <c r="F575" s="26">
        <f>F576+F584</f>
        <v>22032.300000000003</v>
      </c>
    </row>
    <row r="576" spans="1:6" ht="37.5" customHeight="1">
      <c r="A576" s="23"/>
      <c r="B576" s="17" t="s">
        <v>373</v>
      </c>
      <c r="C576" s="8"/>
      <c r="D576" s="8"/>
      <c r="E576" s="9" t="s">
        <v>374</v>
      </c>
      <c r="F576" s="26">
        <f>F577</f>
        <v>17427.4</v>
      </c>
    </row>
    <row r="577" spans="1:6" ht="18.75" customHeight="1">
      <c r="A577" s="23"/>
      <c r="B577" s="23"/>
      <c r="C577" s="23" t="s">
        <v>122</v>
      </c>
      <c r="D577" s="23" t="s">
        <v>299</v>
      </c>
      <c r="E577" s="13" t="s">
        <v>123</v>
      </c>
      <c r="F577" s="26">
        <f>F578</f>
        <v>17427.4</v>
      </c>
    </row>
    <row r="578" spans="1:6" ht="23.25" customHeight="1">
      <c r="A578" s="23"/>
      <c r="B578" s="23"/>
      <c r="C578" s="23" t="s">
        <v>139</v>
      </c>
      <c r="D578" s="23" t="s">
        <v>299</v>
      </c>
      <c r="E578" s="13" t="s">
        <v>140</v>
      </c>
      <c r="F578" s="26">
        <f>F579</f>
        <v>17427.4</v>
      </c>
    </row>
    <row r="579" spans="1:6" ht="22.5" customHeight="1">
      <c r="A579" s="23"/>
      <c r="B579" s="23"/>
      <c r="C579" s="23" t="s">
        <v>454</v>
      </c>
      <c r="D579" s="23"/>
      <c r="E579" s="13" t="s">
        <v>29</v>
      </c>
      <c r="F579" s="26">
        <f>F580</f>
        <v>17427.4</v>
      </c>
    </row>
    <row r="580" spans="1:6" ht="18.75" customHeight="1">
      <c r="A580" s="23"/>
      <c r="B580" s="23"/>
      <c r="C580" s="18" t="s">
        <v>142</v>
      </c>
      <c r="D580" s="18" t="s">
        <v>299</v>
      </c>
      <c r="E580" s="10" t="s">
        <v>32</v>
      </c>
      <c r="F580" s="25">
        <f>SUM(F581:F583)</f>
        <v>17427.4</v>
      </c>
    </row>
    <row r="581" spans="1:6" ht="37.5" customHeight="1">
      <c r="A581" s="18"/>
      <c r="B581" s="18"/>
      <c r="C581" s="18"/>
      <c r="D581" s="18" t="s">
        <v>33</v>
      </c>
      <c r="E581" s="11" t="s">
        <v>34</v>
      </c>
      <c r="F581" s="25">
        <v>16088.2</v>
      </c>
    </row>
    <row r="582" spans="1:6" ht="18.75" customHeight="1">
      <c r="A582" s="18"/>
      <c r="B582" s="18"/>
      <c r="C582" s="18"/>
      <c r="D582" s="18" t="s">
        <v>16</v>
      </c>
      <c r="E582" s="11" t="s">
        <v>17</v>
      </c>
      <c r="F582" s="25">
        <v>1336.9</v>
      </c>
    </row>
    <row r="583" spans="1:6" ht="18.75" customHeight="1">
      <c r="A583" s="18"/>
      <c r="B583" s="18"/>
      <c r="C583" s="18"/>
      <c r="D583" s="18" t="s">
        <v>47</v>
      </c>
      <c r="E583" s="11" t="s">
        <v>48</v>
      </c>
      <c r="F583" s="25">
        <v>2.3</v>
      </c>
    </row>
    <row r="584" spans="1:6" ht="18.75" customHeight="1">
      <c r="A584" s="18"/>
      <c r="B584" s="17" t="s">
        <v>360</v>
      </c>
      <c r="C584" s="8"/>
      <c r="D584" s="8"/>
      <c r="E584" s="9" t="s">
        <v>361</v>
      </c>
      <c r="F584" s="26">
        <f>F585+F599</f>
        <v>4604.9</v>
      </c>
    </row>
    <row r="585" spans="1:6" ht="18.75" customHeight="1">
      <c r="A585" s="23"/>
      <c r="B585" s="23"/>
      <c r="C585" s="23" t="s">
        <v>122</v>
      </c>
      <c r="D585" s="23" t="s">
        <v>299</v>
      </c>
      <c r="E585" s="13" t="s">
        <v>123</v>
      </c>
      <c r="F585" s="26">
        <f>F586+F595</f>
        <v>4510.7</v>
      </c>
    </row>
    <row r="586" spans="1:6" ht="37.5" customHeight="1">
      <c r="A586" s="23"/>
      <c r="B586" s="23"/>
      <c r="C586" s="23" t="s">
        <v>130</v>
      </c>
      <c r="D586" s="23" t="s">
        <v>299</v>
      </c>
      <c r="E586" s="13" t="s">
        <v>131</v>
      </c>
      <c r="F586" s="26">
        <f>F587+F590</f>
        <v>1830.6999999999998</v>
      </c>
    </row>
    <row r="587" spans="1:6" ht="18.75" customHeight="1">
      <c r="A587" s="23"/>
      <c r="B587" s="23"/>
      <c r="C587" s="23" t="s">
        <v>132</v>
      </c>
      <c r="D587" s="23"/>
      <c r="E587" s="13" t="s">
        <v>133</v>
      </c>
      <c r="F587" s="26">
        <f>F588</f>
        <v>990</v>
      </c>
    </row>
    <row r="588" spans="1:6" ht="18.75" customHeight="1">
      <c r="A588" s="23"/>
      <c r="B588" s="23"/>
      <c r="C588" s="18" t="s">
        <v>134</v>
      </c>
      <c r="D588" s="18" t="s">
        <v>299</v>
      </c>
      <c r="E588" s="10" t="s">
        <v>135</v>
      </c>
      <c r="F588" s="25">
        <f>F589</f>
        <v>990</v>
      </c>
    </row>
    <row r="589" spans="1:6" ht="18.75" customHeight="1">
      <c r="A589" s="18"/>
      <c r="B589" s="18"/>
      <c r="C589" s="18"/>
      <c r="D589" s="18" t="s">
        <v>16</v>
      </c>
      <c r="E589" s="11" t="s">
        <v>17</v>
      </c>
      <c r="F589" s="25">
        <v>990</v>
      </c>
    </row>
    <row r="590" spans="1:6" ht="18.75" customHeight="1">
      <c r="A590" s="23"/>
      <c r="B590" s="23"/>
      <c r="C590" s="23" t="s">
        <v>136</v>
      </c>
      <c r="D590" s="23"/>
      <c r="E590" s="13" t="s">
        <v>137</v>
      </c>
      <c r="F590" s="26">
        <f>F591+F593</f>
        <v>840.6999999999999</v>
      </c>
    </row>
    <row r="591" spans="1:6" ht="18.75" customHeight="1">
      <c r="A591" s="23"/>
      <c r="B591" s="23"/>
      <c r="C591" s="18" t="s">
        <v>138</v>
      </c>
      <c r="D591" s="18" t="s">
        <v>299</v>
      </c>
      <c r="E591" s="10" t="s">
        <v>455</v>
      </c>
      <c r="F591" s="25">
        <f>F592</f>
        <v>654.8</v>
      </c>
    </row>
    <row r="592" spans="1:6" ht="18.75" customHeight="1">
      <c r="A592" s="18"/>
      <c r="B592" s="18"/>
      <c r="C592" s="18"/>
      <c r="D592" s="18" t="s">
        <v>16</v>
      </c>
      <c r="E592" s="11" t="s">
        <v>17</v>
      </c>
      <c r="F592" s="25">
        <f>470+184.8</f>
        <v>654.8</v>
      </c>
    </row>
    <row r="593" spans="1:6" ht="47.25" customHeight="1">
      <c r="A593" s="18"/>
      <c r="B593" s="18"/>
      <c r="C593" s="18" t="s">
        <v>342</v>
      </c>
      <c r="D593" s="18"/>
      <c r="E593" s="11" t="s">
        <v>1022</v>
      </c>
      <c r="F593" s="25">
        <f>F594</f>
        <v>185.9</v>
      </c>
    </row>
    <row r="594" spans="1:6" ht="18.75" customHeight="1">
      <c r="A594" s="18"/>
      <c r="B594" s="18"/>
      <c r="C594" s="18"/>
      <c r="D594" s="18" t="s">
        <v>16</v>
      </c>
      <c r="E594" s="11" t="s">
        <v>17</v>
      </c>
      <c r="F594" s="25">
        <v>185.9</v>
      </c>
    </row>
    <row r="595" spans="1:6" ht="21.75" customHeight="1">
      <c r="A595" s="23"/>
      <c r="B595" s="23"/>
      <c r="C595" s="23" t="s">
        <v>139</v>
      </c>
      <c r="D595" s="23" t="s">
        <v>299</v>
      </c>
      <c r="E595" s="13" t="s">
        <v>140</v>
      </c>
      <c r="F595" s="26">
        <f>F596</f>
        <v>2680</v>
      </c>
    </row>
    <row r="596" spans="1:6" ht="22.5" customHeight="1">
      <c r="A596" s="23"/>
      <c r="B596" s="23"/>
      <c r="C596" s="23" t="s">
        <v>141</v>
      </c>
      <c r="D596" s="23"/>
      <c r="E596" s="13" t="s">
        <v>29</v>
      </c>
      <c r="F596" s="26">
        <f>F597</f>
        <v>2680</v>
      </c>
    </row>
    <row r="597" spans="1:6" ht="18.75" customHeight="1">
      <c r="A597" s="23"/>
      <c r="B597" s="23"/>
      <c r="C597" s="18" t="s">
        <v>143</v>
      </c>
      <c r="D597" s="18" t="s">
        <v>299</v>
      </c>
      <c r="E597" s="10" t="s">
        <v>512</v>
      </c>
      <c r="F597" s="25">
        <f>F598</f>
        <v>2680</v>
      </c>
    </row>
    <row r="598" spans="1:6" ht="18.75" customHeight="1">
      <c r="A598" s="18"/>
      <c r="B598" s="18"/>
      <c r="C598" s="18"/>
      <c r="D598" s="18" t="s">
        <v>16</v>
      </c>
      <c r="E598" s="11" t="s">
        <v>17</v>
      </c>
      <c r="F598" s="25">
        <v>2680</v>
      </c>
    </row>
    <row r="599" spans="1:6" ht="37.5">
      <c r="A599" s="23"/>
      <c r="B599" s="23"/>
      <c r="C599" s="23" t="s">
        <v>234</v>
      </c>
      <c r="D599" s="23" t="s">
        <v>299</v>
      </c>
      <c r="E599" s="13" t="s">
        <v>742</v>
      </c>
      <c r="F599" s="26">
        <f>F600</f>
        <v>94.2</v>
      </c>
    </row>
    <row r="600" spans="1:6" ht="24.75" customHeight="1">
      <c r="A600" s="23"/>
      <c r="B600" s="23"/>
      <c r="C600" s="23" t="s">
        <v>235</v>
      </c>
      <c r="D600" s="23" t="s">
        <v>299</v>
      </c>
      <c r="E600" s="13" t="s">
        <v>236</v>
      </c>
      <c r="F600" s="26">
        <f>F601</f>
        <v>94.2</v>
      </c>
    </row>
    <row r="601" spans="1:6" ht="37.5" customHeight="1">
      <c r="A601" s="23"/>
      <c r="B601" s="23"/>
      <c r="C601" s="23" t="s">
        <v>237</v>
      </c>
      <c r="D601" s="23"/>
      <c r="E601" s="13" t="s">
        <v>238</v>
      </c>
      <c r="F601" s="26">
        <f>F602</f>
        <v>94.2</v>
      </c>
    </row>
    <row r="602" spans="1:6" ht="18.75" customHeight="1">
      <c r="A602" s="23"/>
      <c r="B602" s="23"/>
      <c r="C602" s="19" t="s">
        <v>239</v>
      </c>
      <c r="D602" s="18" t="s">
        <v>299</v>
      </c>
      <c r="E602" s="10" t="s">
        <v>240</v>
      </c>
      <c r="F602" s="25">
        <f>F603+F604</f>
        <v>94.2</v>
      </c>
    </row>
    <row r="603" spans="1:6" ht="37.5" customHeight="1">
      <c r="A603" s="18"/>
      <c r="B603" s="18"/>
      <c r="C603" s="18"/>
      <c r="D603" s="18" t="s">
        <v>33</v>
      </c>
      <c r="E603" s="11" t="s">
        <v>34</v>
      </c>
      <c r="F603" s="25">
        <v>1.4</v>
      </c>
    </row>
    <row r="604" spans="1:6" ht="18.75" customHeight="1">
      <c r="A604" s="18"/>
      <c r="B604" s="18"/>
      <c r="C604" s="18"/>
      <c r="D604" s="18" t="s">
        <v>16</v>
      </c>
      <c r="E604" s="11" t="s">
        <v>17</v>
      </c>
      <c r="F604" s="25">
        <v>92.8</v>
      </c>
    </row>
    <row r="605" spans="1:6" ht="25.5" customHeight="1">
      <c r="A605" s="18"/>
      <c r="B605" s="8" t="s">
        <v>419</v>
      </c>
      <c r="C605" s="19"/>
      <c r="D605" s="19"/>
      <c r="E605" s="9" t="s">
        <v>420</v>
      </c>
      <c r="F605" s="26">
        <f aca="true" t="shared" si="1" ref="F605:F610">F606</f>
        <v>32</v>
      </c>
    </row>
    <row r="606" spans="1:6" ht="25.5" customHeight="1">
      <c r="A606" s="18"/>
      <c r="B606" s="23" t="s">
        <v>504</v>
      </c>
      <c r="C606" s="23"/>
      <c r="D606" s="23"/>
      <c r="E606" s="12" t="s">
        <v>556</v>
      </c>
      <c r="F606" s="26">
        <f t="shared" si="1"/>
        <v>32</v>
      </c>
    </row>
    <row r="607" spans="1:6" ht="38.25" customHeight="1">
      <c r="A607" s="18"/>
      <c r="B607" s="18"/>
      <c r="C607" s="23" t="s">
        <v>234</v>
      </c>
      <c r="D607" s="23" t="s">
        <v>299</v>
      </c>
      <c r="E607" s="13" t="s">
        <v>742</v>
      </c>
      <c r="F607" s="26">
        <f t="shared" si="1"/>
        <v>32</v>
      </c>
    </row>
    <row r="608" spans="1:6" ht="27" customHeight="1">
      <c r="A608" s="18"/>
      <c r="B608" s="18"/>
      <c r="C608" s="23" t="s">
        <v>235</v>
      </c>
      <c r="D608" s="23" t="s">
        <v>299</v>
      </c>
      <c r="E608" s="13" t="s">
        <v>236</v>
      </c>
      <c r="F608" s="26">
        <f t="shared" si="1"/>
        <v>32</v>
      </c>
    </row>
    <row r="609" spans="1:6" ht="40.5" customHeight="1">
      <c r="A609" s="18"/>
      <c r="B609" s="18"/>
      <c r="C609" s="23" t="s">
        <v>237</v>
      </c>
      <c r="D609" s="23"/>
      <c r="E609" s="13" t="s">
        <v>238</v>
      </c>
      <c r="F609" s="26">
        <f t="shared" si="1"/>
        <v>32</v>
      </c>
    </row>
    <row r="610" spans="1:6" ht="18.75" customHeight="1">
      <c r="A610" s="18"/>
      <c r="B610" s="18"/>
      <c r="C610" s="18" t="s">
        <v>239</v>
      </c>
      <c r="D610" s="18" t="s">
        <v>299</v>
      </c>
      <c r="E610" s="10" t="s">
        <v>240</v>
      </c>
      <c r="F610" s="25">
        <f t="shared" si="1"/>
        <v>32</v>
      </c>
    </row>
    <row r="611" spans="1:6" ht="25.5" customHeight="1">
      <c r="A611" s="18"/>
      <c r="B611" s="18"/>
      <c r="C611" s="18"/>
      <c r="D611" s="18" t="s">
        <v>16</v>
      </c>
      <c r="E611" s="11" t="s">
        <v>17</v>
      </c>
      <c r="F611" s="25">
        <v>32</v>
      </c>
    </row>
    <row r="612" spans="1:6" ht="18.75" customHeight="1">
      <c r="A612" s="18"/>
      <c r="B612" s="18"/>
      <c r="C612" s="18"/>
      <c r="D612" s="18"/>
      <c r="E612" s="10"/>
      <c r="F612" s="25"/>
    </row>
    <row r="613" spans="1:6" ht="18.75">
      <c r="A613" s="23" t="s">
        <v>456</v>
      </c>
      <c r="B613" s="23" t="s">
        <v>299</v>
      </c>
      <c r="C613" s="23" t="s">
        <v>299</v>
      </c>
      <c r="D613" s="23" t="s">
        <v>299</v>
      </c>
      <c r="E613" s="13" t="s">
        <v>457</v>
      </c>
      <c r="F613" s="26">
        <f>F614+F622+F773</f>
        <v>1350566.03333</v>
      </c>
    </row>
    <row r="614" spans="1:6" ht="18.75" customHeight="1">
      <c r="A614" s="23"/>
      <c r="B614" s="8" t="s">
        <v>356</v>
      </c>
      <c r="C614" s="8"/>
      <c r="D614" s="8"/>
      <c r="E614" s="9" t="s">
        <v>357</v>
      </c>
      <c r="F614" s="26">
        <f>F615</f>
        <v>53.6</v>
      </c>
    </row>
    <row r="615" spans="1:6" ht="18.75" customHeight="1">
      <c r="A615" s="23"/>
      <c r="B615" s="17" t="s">
        <v>360</v>
      </c>
      <c r="C615" s="8"/>
      <c r="D615" s="8"/>
      <c r="E615" s="9" t="s">
        <v>361</v>
      </c>
      <c r="F615" s="26">
        <f>F616</f>
        <v>53.6</v>
      </c>
    </row>
    <row r="616" spans="1:6" ht="37.5" customHeight="1">
      <c r="A616" s="23"/>
      <c r="B616" s="23"/>
      <c r="C616" s="23" t="s">
        <v>234</v>
      </c>
      <c r="D616" s="23" t="s">
        <v>299</v>
      </c>
      <c r="E616" s="13" t="s">
        <v>742</v>
      </c>
      <c r="F616" s="26">
        <f>F617</f>
        <v>53.6</v>
      </c>
    </row>
    <row r="617" spans="1:6" ht="18.75" customHeight="1">
      <c r="A617" s="23"/>
      <c r="B617" s="23"/>
      <c r="C617" s="23" t="s">
        <v>235</v>
      </c>
      <c r="D617" s="23" t="s">
        <v>299</v>
      </c>
      <c r="E617" s="13" t="s">
        <v>236</v>
      </c>
      <c r="F617" s="26">
        <f>F618</f>
        <v>53.6</v>
      </c>
    </row>
    <row r="618" spans="1:6" ht="37.5" customHeight="1">
      <c r="A618" s="23"/>
      <c r="B618" s="23"/>
      <c r="C618" s="23" t="s">
        <v>237</v>
      </c>
      <c r="D618" s="23"/>
      <c r="E618" s="13" t="s">
        <v>238</v>
      </c>
      <c r="F618" s="26">
        <f>F619</f>
        <v>53.6</v>
      </c>
    </row>
    <row r="619" spans="1:6" ht="18.75" customHeight="1">
      <c r="A619" s="23"/>
      <c r="B619" s="23"/>
      <c r="C619" s="18" t="s">
        <v>239</v>
      </c>
      <c r="D619" s="18" t="s">
        <v>299</v>
      </c>
      <c r="E619" s="10" t="s">
        <v>240</v>
      </c>
      <c r="F619" s="25">
        <f>F620+F621</f>
        <v>53.6</v>
      </c>
    </row>
    <row r="620" spans="1:6" ht="37.5" customHeight="1">
      <c r="A620" s="18"/>
      <c r="B620" s="18"/>
      <c r="C620" s="18" t="s">
        <v>239</v>
      </c>
      <c r="D620" s="18" t="s">
        <v>33</v>
      </c>
      <c r="E620" s="11" t="s">
        <v>34</v>
      </c>
      <c r="F620" s="25">
        <v>12</v>
      </c>
    </row>
    <row r="621" spans="1:6" ht="18.75" customHeight="1">
      <c r="A621" s="18"/>
      <c r="B621" s="18"/>
      <c r="C621" s="18"/>
      <c r="D621" s="18" t="s">
        <v>16</v>
      </c>
      <c r="E621" s="11" t="s">
        <v>17</v>
      </c>
      <c r="F621" s="25">
        <v>41.6</v>
      </c>
    </row>
    <row r="622" spans="1:6" ht="18.75">
      <c r="A622" s="18"/>
      <c r="B622" s="8" t="s">
        <v>419</v>
      </c>
      <c r="C622" s="8"/>
      <c r="D622" s="8"/>
      <c r="E622" s="9" t="s">
        <v>420</v>
      </c>
      <c r="F622" s="26">
        <f>F623+F659+F705+F729+F740</f>
        <v>1307582.6333299999</v>
      </c>
    </row>
    <row r="623" spans="1:6" ht="18.75">
      <c r="A623" s="18"/>
      <c r="B623" s="17" t="s">
        <v>458</v>
      </c>
      <c r="C623" s="8"/>
      <c r="D623" s="8"/>
      <c r="E623" s="9" t="s">
        <v>459</v>
      </c>
      <c r="F623" s="26">
        <f>F624+F645</f>
        <v>575073.2</v>
      </c>
    </row>
    <row r="624" spans="1:6" ht="18.75" customHeight="1">
      <c r="A624" s="23"/>
      <c r="B624" s="23"/>
      <c r="C624" s="23" t="s">
        <v>6</v>
      </c>
      <c r="D624" s="23" t="s">
        <v>299</v>
      </c>
      <c r="E624" s="13" t="s">
        <v>7</v>
      </c>
      <c r="F624" s="26">
        <f>F625+F635</f>
        <v>573003.2</v>
      </c>
    </row>
    <row r="625" spans="1:6" ht="18.75" customHeight="1">
      <c r="A625" s="23"/>
      <c r="B625" s="23"/>
      <c r="C625" s="23" t="s">
        <v>8</v>
      </c>
      <c r="D625" s="23" t="s">
        <v>299</v>
      </c>
      <c r="E625" s="13" t="s">
        <v>9</v>
      </c>
      <c r="F625" s="26">
        <f>F626</f>
        <v>13795</v>
      </c>
    </row>
    <row r="626" spans="1:6" ht="37.5">
      <c r="A626" s="23"/>
      <c r="B626" s="23"/>
      <c r="C626" s="23" t="s">
        <v>10</v>
      </c>
      <c r="D626" s="23"/>
      <c r="E626" s="13" t="s">
        <v>756</v>
      </c>
      <c r="F626" s="26">
        <f>F627+F629+F631+F633</f>
        <v>13795</v>
      </c>
    </row>
    <row r="627" spans="1:6" ht="18.75">
      <c r="A627" s="23"/>
      <c r="B627" s="23"/>
      <c r="C627" s="18" t="s">
        <v>11</v>
      </c>
      <c r="D627" s="18" t="s">
        <v>299</v>
      </c>
      <c r="E627" s="10" t="s">
        <v>560</v>
      </c>
      <c r="F627" s="25">
        <f>F628</f>
        <v>10045</v>
      </c>
    </row>
    <row r="628" spans="1:6" ht="18.75" customHeight="1">
      <c r="A628" s="18"/>
      <c r="B628" s="18"/>
      <c r="C628" s="18"/>
      <c r="D628" s="18" t="s">
        <v>47</v>
      </c>
      <c r="E628" s="11" t="s">
        <v>48</v>
      </c>
      <c r="F628" s="25">
        <v>10045</v>
      </c>
    </row>
    <row r="629" spans="1:6" ht="18.75" customHeight="1">
      <c r="A629" s="23"/>
      <c r="B629" s="23"/>
      <c r="C629" s="18" t="s">
        <v>14</v>
      </c>
      <c r="D629" s="18"/>
      <c r="E629" s="10" t="s">
        <v>308</v>
      </c>
      <c r="F629" s="25">
        <f>F630</f>
        <v>100</v>
      </c>
    </row>
    <row r="630" spans="1:6" ht="18.75" customHeight="1">
      <c r="A630" s="18"/>
      <c r="B630" s="18"/>
      <c r="C630" s="18"/>
      <c r="D630" s="18" t="s">
        <v>12</v>
      </c>
      <c r="E630" s="11" t="s">
        <v>13</v>
      </c>
      <c r="F630" s="25">
        <v>100</v>
      </c>
    </row>
    <row r="631" spans="1:6" ht="18.75" customHeight="1">
      <c r="A631" s="23"/>
      <c r="B631" s="23"/>
      <c r="C631" s="18" t="s">
        <v>460</v>
      </c>
      <c r="D631" s="18"/>
      <c r="E631" s="10" t="s">
        <v>461</v>
      </c>
      <c r="F631" s="25">
        <f>F632</f>
        <v>150</v>
      </c>
    </row>
    <row r="632" spans="1:6" ht="18.75" customHeight="1">
      <c r="A632" s="18"/>
      <c r="B632" s="18"/>
      <c r="C632" s="18"/>
      <c r="D632" s="18" t="s">
        <v>12</v>
      </c>
      <c r="E632" s="11" t="s">
        <v>13</v>
      </c>
      <c r="F632" s="25">
        <v>150</v>
      </c>
    </row>
    <row r="633" spans="1:6" ht="18.75" customHeight="1">
      <c r="A633" s="18"/>
      <c r="B633" s="18"/>
      <c r="C633" s="18" t="s">
        <v>339</v>
      </c>
      <c r="D633" s="18"/>
      <c r="E633" s="11" t="s">
        <v>340</v>
      </c>
      <c r="F633" s="25">
        <f>F634</f>
        <v>3500</v>
      </c>
    </row>
    <row r="634" spans="1:6" ht="18.75" customHeight="1">
      <c r="A634" s="18"/>
      <c r="B634" s="18"/>
      <c r="C634" s="18"/>
      <c r="D634" s="18" t="s">
        <v>12</v>
      </c>
      <c r="E634" s="11" t="s">
        <v>13</v>
      </c>
      <c r="F634" s="25">
        <v>3500</v>
      </c>
    </row>
    <row r="635" spans="1:6" ht="37.5">
      <c r="A635" s="23"/>
      <c r="B635" s="23"/>
      <c r="C635" s="23" t="s">
        <v>27</v>
      </c>
      <c r="D635" s="23" t="s">
        <v>299</v>
      </c>
      <c r="E635" s="13" t="s">
        <v>462</v>
      </c>
      <c r="F635" s="26">
        <f>F636+F639</f>
        <v>559208.2</v>
      </c>
    </row>
    <row r="636" spans="1:6" ht="27" customHeight="1">
      <c r="A636" s="23"/>
      <c r="B636" s="23"/>
      <c r="C636" s="23" t="s">
        <v>28</v>
      </c>
      <c r="D636" s="23"/>
      <c r="E636" s="13" t="s">
        <v>29</v>
      </c>
      <c r="F636" s="26">
        <f>F637</f>
        <v>123991.3</v>
      </c>
    </row>
    <row r="637" spans="1:6" ht="18.75" customHeight="1">
      <c r="A637" s="23"/>
      <c r="B637" s="23"/>
      <c r="C637" s="18" t="s">
        <v>30</v>
      </c>
      <c r="D637" s="18" t="s">
        <v>299</v>
      </c>
      <c r="E637" s="10" t="s">
        <v>463</v>
      </c>
      <c r="F637" s="25">
        <f>F638</f>
        <v>123991.3</v>
      </c>
    </row>
    <row r="638" spans="1:6" ht="18.75" customHeight="1">
      <c r="A638" s="18"/>
      <c r="B638" s="18"/>
      <c r="C638" s="18"/>
      <c r="D638" s="18" t="s">
        <v>12</v>
      </c>
      <c r="E638" s="11" t="s">
        <v>13</v>
      </c>
      <c r="F638" s="25">
        <v>123991.3</v>
      </c>
    </row>
    <row r="639" spans="1:6" ht="18.75" customHeight="1">
      <c r="A639" s="18"/>
      <c r="B639" s="18"/>
      <c r="C639" s="8" t="s">
        <v>41</v>
      </c>
      <c r="D639" s="15"/>
      <c r="E639" s="6" t="s">
        <v>42</v>
      </c>
      <c r="F639" s="26">
        <f>F642+F640</f>
        <v>435216.89999999997</v>
      </c>
    </row>
    <row r="640" spans="1:6" ht="18.75" customHeight="1">
      <c r="A640" s="18"/>
      <c r="B640" s="18"/>
      <c r="C640" s="18" t="s">
        <v>905</v>
      </c>
      <c r="D640" s="18"/>
      <c r="E640" s="11" t="s">
        <v>906</v>
      </c>
      <c r="F640" s="25">
        <f>F641</f>
        <v>3940</v>
      </c>
    </row>
    <row r="641" spans="1:6" ht="18.75" customHeight="1">
      <c r="A641" s="18"/>
      <c r="B641" s="18"/>
      <c r="C641" s="18"/>
      <c r="D641" s="18" t="s">
        <v>12</v>
      </c>
      <c r="E641" s="11" t="s">
        <v>13</v>
      </c>
      <c r="F641" s="25">
        <v>3940</v>
      </c>
    </row>
    <row r="642" spans="1:6" ht="22.5" customHeight="1">
      <c r="A642" s="18"/>
      <c r="B642" s="18"/>
      <c r="C642" s="257" t="s">
        <v>309</v>
      </c>
      <c r="D642" s="257"/>
      <c r="E642" s="252" t="s">
        <v>503</v>
      </c>
      <c r="F642" s="262">
        <f>F644+F643</f>
        <v>431276.89999999997</v>
      </c>
    </row>
    <row r="643" spans="1:7" s="193" customFormat="1" ht="22.5" customHeight="1">
      <c r="A643" s="258"/>
      <c r="B643" s="258"/>
      <c r="C643" s="257"/>
      <c r="D643" s="258" t="s">
        <v>21</v>
      </c>
      <c r="E643" s="253" t="s">
        <v>22</v>
      </c>
      <c r="F643" s="259">
        <f>145.5+519.5</f>
        <v>665</v>
      </c>
      <c r="G643" s="2"/>
    </row>
    <row r="644" spans="1:7" s="193" customFormat="1" ht="18.75" customHeight="1">
      <c r="A644" s="258"/>
      <c r="B644" s="258"/>
      <c r="C644" s="257"/>
      <c r="D644" s="258" t="s">
        <v>12</v>
      </c>
      <c r="E644" s="253" t="s">
        <v>13</v>
      </c>
      <c r="F644" s="259">
        <f>69152.5+330599.7+7542.6+23317.1</f>
        <v>430611.89999999997</v>
      </c>
      <c r="G644" s="2"/>
    </row>
    <row r="645" spans="1:6" ht="37.5" customHeight="1">
      <c r="A645" s="23"/>
      <c r="B645" s="23"/>
      <c r="C645" s="23" t="s">
        <v>83</v>
      </c>
      <c r="D645" s="23"/>
      <c r="E645" s="13" t="s">
        <v>794</v>
      </c>
      <c r="F645" s="26">
        <f>F646+F655</f>
        <v>2070</v>
      </c>
    </row>
    <row r="646" spans="1:6" ht="18.75" customHeight="1">
      <c r="A646" s="23"/>
      <c r="B646" s="23"/>
      <c r="C646" s="23" t="s">
        <v>84</v>
      </c>
      <c r="D646" s="23"/>
      <c r="E646" s="13" t="s">
        <v>385</v>
      </c>
      <c r="F646" s="26">
        <f>F647+F652</f>
        <v>1270</v>
      </c>
    </row>
    <row r="647" spans="1:6" ht="18.75" customHeight="1">
      <c r="A647" s="23"/>
      <c r="B647" s="23"/>
      <c r="C647" s="23" t="s">
        <v>300</v>
      </c>
      <c r="D647" s="23"/>
      <c r="E647" s="13" t="s">
        <v>554</v>
      </c>
      <c r="F647" s="26">
        <f>F648+F650</f>
        <v>470</v>
      </c>
    </row>
    <row r="648" spans="1:6" ht="18.75" customHeight="1">
      <c r="A648" s="23"/>
      <c r="B648" s="23"/>
      <c r="C648" s="18" t="s">
        <v>344</v>
      </c>
      <c r="D648" s="18" t="s">
        <v>299</v>
      </c>
      <c r="E648" s="10" t="s">
        <v>907</v>
      </c>
      <c r="F648" s="25">
        <f>F649</f>
        <v>300</v>
      </c>
    </row>
    <row r="649" spans="1:6" ht="18.75" customHeight="1">
      <c r="A649" s="23"/>
      <c r="B649" s="23"/>
      <c r="C649" s="23"/>
      <c r="D649" s="18" t="s">
        <v>12</v>
      </c>
      <c r="E649" s="11" t="s">
        <v>13</v>
      </c>
      <c r="F649" s="25">
        <v>300</v>
      </c>
    </row>
    <row r="650" spans="1:6" ht="18.75" customHeight="1">
      <c r="A650" s="23"/>
      <c r="B650" s="23"/>
      <c r="C650" s="18" t="s">
        <v>301</v>
      </c>
      <c r="D650" s="18" t="s">
        <v>299</v>
      </c>
      <c r="E650" s="10" t="s">
        <v>561</v>
      </c>
      <c r="F650" s="25">
        <f>F651</f>
        <v>170</v>
      </c>
    </row>
    <row r="651" spans="1:6" ht="18.75" customHeight="1">
      <c r="A651" s="23"/>
      <c r="B651" s="23"/>
      <c r="C651" s="18"/>
      <c r="D651" s="18" t="s">
        <v>12</v>
      </c>
      <c r="E651" s="11" t="s">
        <v>13</v>
      </c>
      <c r="F651" s="25">
        <v>170</v>
      </c>
    </row>
    <row r="652" spans="1:6" ht="49.5" customHeight="1">
      <c r="A652" s="23"/>
      <c r="B652" s="23"/>
      <c r="C652" s="23" t="s">
        <v>563</v>
      </c>
      <c r="D652" s="23"/>
      <c r="E652" s="13" t="s">
        <v>908</v>
      </c>
      <c r="F652" s="26">
        <f>F653</f>
        <v>800</v>
      </c>
    </row>
    <row r="653" spans="1:6" ht="18.75" customHeight="1">
      <c r="A653" s="23"/>
      <c r="B653" s="23"/>
      <c r="C653" s="18" t="s">
        <v>1053</v>
      </c>
      <c r="D653" s="18"/>
      <c r="E653" s="11" t="s">
        <v>766</v>
      </c>
      <c r="F653" s="25">
        <f>F654</f>
        <v>800</v>
      </c>
    </row>
    <row r="654" spans="1:6" ht="18.75" customHeight="1">
      <c r="A654" s="23"/>
      <c r="B654" s="23"/>
      <c r="C654" s="18"/>
      <c r="D654" s="18" t="s">
        <v>12</v>
      </c>
      <c r="E654" s="11" t="s">
        <v>13</v>
      </c>
      <c r="F654" s="25">
        <v>800</v>
      </c>
    </row>
    <row r="655" spans="1:6" ht="18.75" customHeight="1">
      <c r="A655" s="23"/>
      <c r="B655" s="23"/>
      <c r="C655" s="23" t="s">
        <v>95</v>
      </c>
      <c r="D655" s="23"/>
      <c r="E655" s="13" t="s">
        <v>96</v>
      </c>
      <c r="F655" s="26">
        <f>F656</f>
        <v>800</v>
      </c>
    </row>
    <row r="656" spans="1:6" ht="18.75" customHeight="1">
      <c r="A656" s="23"/>
      <c r="B656" s="23"/>
      <c r="C656" s="23" t="s">
        <v>101</v>
      </c>
      <c r="D656" s="23"/>
      <c r="E656" s="13" t="s">
        <v>555</v>
      </c>
      <c r="F656" s="26">
        <f>F657</f>
        <v>800</v>
      </c>
    </row>
    <row r="657" spans="1:6" ht="18.75" customHeight="1">
      <c r="A657" s="23"/>
      <c r="B657" s="23"/>
      <c r="C657" s="18" t="s">
        <v>1054</v>
      </c>
      <c r="D657" s="18"/>
      <c r="E657" s="11" t="s">
        <v>510</v>
      </c>
      <c r="F657" s="25">
        <f>F658</f>
        <v>800</v>
      </c>
    </row>
    <row r="658" spans="1:6" ht="18.75" customHeight="1">
      <c r="A658" s="18"/>
      <c r="B658" s="18"/>
      <c r="C658" s="18"/>
      <c r="D658" s="18" t="s">
        <v>12</v>
      </c>
      <c r="E658" s="11" t="s">
        <v>13</v>
      </c>
      <c r="F658" s="25">
        <v>800</v>
      </c>
    </row>
    <row r="659" spans="1:6" ht="18.75">
      <c r="A659" s="18"/>
      <c r="B659" s="8" t="s">
        <v>421</v>
      </c>
      <c r="C659" s="8"/>
      <c r="D659" s="8"/>
      <c r="E659" s="9" t="s">
        <v>422</v>
      </c>
      <c r="F659" s="26">
        <f>F660+F689</f>
        <v>589217.03333</v>
      </c>
    </row>
    <row r="660" spans="1:6" ht="18.75">
      <c r="A660" s="23"/>
      <c r="B660" s="23"/>
      <c r="C660" s="23" t="s">
        <v>6</v>
      </c>
      <c r="D660" s="23" t="s">
        <v>299</v>
      </c>
      <c r="E660" s="13" t="s">
        <v>7</v>
      </c>
      <c r="F660" s="26">
        <f>F661+F676</f>
        <v>587297.03333</v>
      </c>
    </row>
    <row r="661" spans="1:6" ht="18.75">
      <c r="A661" s="23"/>
      <c r="B661" s="23"/>
      <c r="C661" s="23" t="s">
        <v>8</v>
      </c>
      <c r="D661" s="23" t="s">
        <v>299</v>
      </c>
      <c r="E661" s="13" t="s">
        <v>9</v>
      </c>
      <c r="F661" s="26">
        <f>F662+F673</f>
        <v>7574.03333</v>
      </c>
    </row>
    <row r="662" spans="1:6" ht="39.75" customHeight="1">
      <c r="A662" s="23"/>
      <c r="B662" s="23"/>
      <c r="C662" s="23" t="s">
        <v>10</v>
      </c>
      <c r="D662" s="23"/>
      <c r="E662" s="13" t="s">
        <v>756</v>
      </c>
      <c r="F662" s="26">
        <f>F663+F665+F667+F669</f>
        <v>6769.03333</v>
      </c>
    </row>
    <row r="663" spans="1:6" ht="18.75" customHeight="1">
      <c r="A663" s="23"/>
      <c r="B663" s="23"/>
      <c r="C663" s="18" t="s">
        <v>14</v>
      </c>
      <c r="D663" s="18" t="s">
        <v>299</v>
      </c>
      <c r="E663" s="10" t="s">
        <v>308</v>
      </c>
      <c r="F663" s="25">
        <f>F664</f>
        <v>150</v>
      </c>
    </row>
    <row r="664" spans="1:6" ht="18.75" customHeight="1">
      <c r="A664" s="18"/>
      <c r="B664" s="18"/>
      <c r="C664" s="18"/>
      <c r="D664" s="18" t="s">
        <v>12</v>
      </c>
      <c r="E664" s="11" t="s">
        <v>13</v>
      </c>
      <c r="F664" s="25">
        <v>150</v>
      </c>
    </row>
    <row r="665" spans="1:6" ht="18.75" customHeight="1">
      <c r="A665" s="23"/>
      <c r="B665" s="23"/>
      <c r="C665" s="18" t="s">
        <v>460</v>
      </c>
      <c r="D665" s="18"/>
      <c r="E665" s="10" t="s">
        <v>461</v>
      </c>
      <c r="F665" s="25">
        <f>F666</f>
        <v>100</v>
      </c>
    </row>
    <row r="666" spans="1:6" ht="18.75" customHeight="1">
      <c r="A666" s="18"/>
      <c r="B666" s="18"/>
      <c r="C666" s="18"/>
      <c r="D666" s="18" t="s">
        <v>12</v>
      </c>
      <c r="E666" s="11" t="s">
        <v>13</v>
      </c>
      <c r="F666" s="25">
        <v>100</v>
      </c>
    </row>
    <row r="667" spans="1:6" ht="18.75">
      <c r="A667" s="23"/>
      <c r="B667" s="23"/>
      <c r="C667" s="18" t="s">
        <v>15</v>
      </c>
      <c r="D667" s="18" t="s">
        <v>299</v>
      </c>
      <c r="E667" s="10" t="s">
        <v>423</v>
      </c>
      <c r="F667" s="25">
        <f>F668</f>
        <v>2500</v>
      </c>
    </row>
    <row r="668" spans="1:6" ht="18.75">
      <c r="A668" s="18"/>
      <c r="B668" s="18"/>
      <c r="C668" s="18"/>
      <c r="D668" s="18" t="s">
        <v>12</v>
      </c>
      <c r="E668" s="11" t="s">
        <v>13</v>
      </c>
      <c r="F668" s="25">
        <v>2500</v>
      </c>
    </row>
    <row r="669" spans="1:6" ht="37.5">
      <c r="A669" s="18"/>
      <c r="B669" s="18"/>
      <c r="C669" s="260" t="s">
        <v>767</v>
      </c>
      <c r="D669" s="260"/>
      <c r="E669" s="10" t="s">
        <v>988</v>
      </c>
      <c r="F669" s="131">
        <f>F670</f>
        <v>4019.03333</v>
      </c>
    </row>
    <row r="670" spans="1:6" ht="18.75">
      <c r="A670" s="18"/>
      <c r="B670" s="18"/>
      <c r="C670" s="18"/>
      <c r="D670" s="18" t="s">
        <v>12</v>
      </c>
      <c r="E670" s="11" t="s">
        <v>13</v>
      </c>
      <c r="F670" s="131">
        <f>F672</f>
        <v>4019.03333</v>
      </c>
    </row>
    <row r="671" spans="1:6" ht="18.75">
      <c r="A671" s="18"/>
      <c r="B671" s="18"/>
      <c r="C671" s="18"/>
      <c r="D671" s="18"/>
      <c r="E671" s="11" t="s">
        <v>792</v>
      </c>
      <c r="F671" s="131"/>
    </row>
    <row r="672" spans="1:6" ht="18.75">
      <c r="A672" s="18"/>
      <c r="B672" s="18"/>
      <c r="C672" s="18"/>
      <c r="D672" s="18"/>
      <c r="E672" s="11" t="s">
        <v>1023</v>
      </c>
      <c r="F672" s="131">
        <v>4019.03333</v>
      </c>
    </row>
    <row r="673" spans="1:6" ht="37.5" customHeight="1">
      <c r="A673" s="23"/>
      <c r="B673" s="23"/>
      <c r="C673" s="23" t="s">
        <v>18</v>
      </c>
      <c r="D673" s="23"/>
      <c r="E673" s="13" t="s">
        <v>562</v>
      </c>
      <c r="F673" s="26">
        <f>F674</f>
        <v>805</v>
      </c>
    </row>
    <row r="674" spans="1:6" ht="18.75" customHeight="1">
      <c r="A674" s="23"/>
      <c r="B674" s="23"/>
      <c r="C674" s="18" t="s">
        <v>25</v>
      </c>
      <c r="D674" s="18" t="s">
        <v>299</v>
      </c>
      <c r="E674" s="10" t="s">
        <v>464</v>
      </c>
      <c r="F674" s="25">
        <f>F675</f>
        <v>805</v>
      </c>
    </row>
    <row r="675" spans="1:6" ht="18.75" customHeight="1">
      <c r="A675" s="18"/>
      <c r="B675" s="18"/>
      <c r="C675" s="18"/>
      <c r="D675" s="18" t="s">
        <v>12</v>
      </c>
      <c r="E675" s="11" t="s">
        <v>13</v>
      </c>
      <c r="F675" s="25">
        <v>805</v>
      </c>
    </row>
    <row r="676" spans="1:6" ht="37.5" customHeight="1">
      <c r="A676" s="23"/>
      <c r="B676" s="23"/>
      <c r="C676" s="23" t="s">
        <v>27</v>
      </c>
      <c r="D676" s="23" t="s">
        <v>299</v>
      </c>
      <c r="E676" s="13" t="s">
        <v>462</v>
      </c>
      <c r="F676" s="26">
        <f>F677+F682</f>
        <v>579723</v>
      </c>
    </row>
    <row r="677" spans="1:6" ht="25.5" customHeight="1">
      <c r="A677" s="23"/>
      <c r="B677" s="23"/>
      <c r="C677" s="23" t="s">
        <v>28</v>
      </c>
      <c r="D677" s="23"/>
      <c r="E677" s="13" t="s">
        <v>29</v>
      </c>
      <c r="F677" s="26">
        <f>F678+F680</f>
        <v>95518.1</v>
      </c>
    </row>
    <row r="678" spans="1:6" ht="18.75" customHeight="1">
      <c r="A678" s="23"/>
      <c r="B678" s="23"/>
      <c r="C678" s="18" t="s">
        <v>35</v>
      </c>
      <c r="D678" s="18" t="s">
        <v>299</v>
      </c>
      <c r="E678" s="10" t="s">
        <v>36</v>
      </c>
      <c r="F678" s="25">
        <f>F679</f>
        <v>95051.6</v>
      </c>
    </row>
    <row r="679" spans="1:6" ht="18.75" customHeight="1">
      <c r="A679" s="18"/>
      <c r="B679" s="18"/>
      <c r="C679" s="18"/>
      <c r="D679" s="18" t="s">
        <v>12</v>
      </c>
      <c r="E679" s="11" t="s">
        <v>13</v>
      </c>
      <c r="F679" s="25">
        <v>95051.6</v>
      </c>
    </row>
    <row r="680" spans="1:6" ht="63" customHeight="1">
      <c r="A680" s="18"/>
      <c r="B680" s="18"/>
      <c r="C680" s="76" t="s">
        <v>768</v>
      </c>
      <c r="D680" s="76"/>
      <c r="E680" s="282" t="s">
        <v>1024</v>
      </c>
      <c r="F680" s="25">
        <f>F681</f>
        <v>466.5</v>
      </c>
    </row>
    <row r="681" spans="1:6" ht="18.75" customHeight="1">
      <c r="A681" s="18"/>
      <c r="B681" s="18"/>
      <c r="C681" s="18"/>
      <c r="D681" s="18" t="s">
        <v>12</v>
      </c>
      <c r="E681" s="11" t="s">
        <v>13</v>
      </c>
      <c r="F681" s="25">
        <v>466.5</v>
      </c>
    </row>
    <row r="682" spans="1:6" ht="18.75" customHeight="1">
      <c r="A682" s="18"/>
      <c r="B682" s="18"/>
      <c r="C682" s="8" t="s">
        <v>41</v>
      </c>
      <c r="D682" s="15"/>
      <c r="E682" s="6" t="s">
        <v>42</v>
      </c>
      <c r="F682" s="26">
        <f>F685+F687+F683</f>
        <v>484204.9</v>
      </c>
    </row>
    <row r="683" spans="1:6" ht="18.75" customHeight="1">
      <c r="A683" s="18"/>
      <c r="B683" s="18"/>
      <c r="C683" s="18" t="s">
        <v>905</v>
      </c>
      <c r="D683" s="18"/>
      <c r="E683" s="11" t="s">
        <v>906</v>
      </c>
      <c r="F683" s="25">
        <f>F684</f>
        <v>10200</v>
      </c>
    </row>
    <row r="684" spans="1:6" ht="18.75" customHeight="1">
      <c r="A684" s="18"/>
      <c r="B684" s="18"/>
      <c r="C684" s="18"/>
      <c r="D684" s="18" t="s">
        <v>12</v>
      </c>
      <c r="E684" s="11" t="s">
        <v>13</v>
      </c>
      <c r="F684" s="25">
        <v>10200</v>
      </c>
    </row>
    <row r="685" spans="1:6" ht="23.25" customHeight="1">
      <c r="A685" s="18"/>
      <c r="B685" s="18"/>
      <c r="C685" s="257" t="s">
        <v>309</v>
      </c>
      <c r="D685" s="257"/>
      <c r="E685" s="252" t="s">
        <v>503</v>
      </c>
      <c r="F685" s="259">
        <f>F686</f>
        <v>468250.80000000005</v>
      </c>
    </row>
    <row r="686" spans="1:6" ht="18.75" customHeight="1">
      <c r="A686" s="18"/>
      <c r="B686" s="18"/>
      <c r="C686" s="257"/>
      <c r="D686" s="258" t="s">
        <v>12</v>
      </c>
      <c r="E686" s="253" t="s">
        <v>13</v>
      </c>
      <c r="F686" s="259">
        <f>436010.4+15266.8+16965.2+8.4</f>
        <v>468250.80000000005</v>
      </c>
    </row>
    <row r="687" spans="1:6" ht="56.25" customHeight="1">
      <c r="A687" s="18"/>
      <c r="B687" s="18"/>
      <c r="C687" s="257" t="s">
        <v>811</v>
      </c>
      <c r="D687" s="257"/>
      <c r="E687" s="253" t="s">
        <v>1025</v>
      </c>
      <c r="F687" s="259">
        <f>F688</f>
        <v>5754.1</v>
      </c>
    </row>
    <row r="688" spans="1:6" ht="18.75" customHeight="1">
      <c r="A688" s="18"/>
      <c r="B688" s="18"/>
      <c r="C688" s="257"/>
      <c r="D688" s="258" t="s">
        <v>12</v>
      </c>
      <c r="E688" s="253" t="s">
        <v>13</v>
      </c>
      <c r="F688" s="259">
        <v>5754.1</v>
      </c>
    </row>
    <row r="689" spans="1:6" ht="37.5" customHeight="1">
      <c r="A689" s="23"/>
      <c r="B689" s="23"/>
      <c r="C689" s="23" t="s">
        <v>83</v>
      </c>
      <c r="D689" s="23"/>
      <c r="E689" s="13" t="s">
        <v>794</v>
      </c>
      <c r="F689" s="26">
        <f>F690+F701</f>
        <v>1920</v>
      </c>
    </row>
    <row r="690" spans="1:6" ht="18.75" customHeight="1">
      <c r="A690" s="23"/>
      <c r="B690" s="23"/>
      <c r="C690" s="23" t="s">
        <v>84</v>
      </c>
      <c r="D690" s="23"/>
      <c r="E690" s="13" t="s">
        <v>385</v>
      </c>
      <c r="F690" s="26">
        <f>F691+F696</f>
        <v>1120</v>
      </c>
    </row>
    <row r="691" spans="1:6" ht="18.75" customHeight="1">
      <c r="A691" s="23"/>
      <c r="B691" s="23"/>
      <c r="C691" s="23" t="s">
        <v>300</v>
      </c>
      <c r="D691" s="23"/>
      <c r="E691" s="13" t="s">
        <v>554</v>
      </c>
      <c r="F691" s="26">
        <f>F692+F694</f>
        <v>650</v>
      </c>
    </row>
    <row r="692" spans="1:6" ht="18.75" customHeight="1">
      <c r="A692" s="23"/>
      <c r="B692" s="23"/>
      <c r="C692" s="18" t="s">
        <v>344</v>
      </c>
      <c r="D692" s="18" t="s">
        <v>299</v>
      </c>
      <c r="E692" s="10" t="s">
        <v>907</v>
      </c>
      <c r="F692" s="25">
        <f>F693</f>
        <v>300</v>
      </c>
    </row>
    <row r="693" spans="1:6" ht="18.75" customHeight="1">
      <c r="A693" s="23"/>
      <c r="B693" s="23"/>
      <c r="C693" s="23"/>
      <c r="D693" s="18" t="s">
        <v>12</v>
      </c>
      <c r="E693" s="11" t="s">
        <v>13</v>
      </c>
      <c r="F693" s="25">
        <v>300</v>
      </c>
    </row>
    <row r="694" spans="1:6" ht="18.75" customHeight="1">
      <c r="A694" s="23"/>
      <c r="B694" s="23"/>
      <c r="C694" s="18" t="s">
        <v>301</v>
      </c>
      <c r="D694" s="18" t="s">
        <v>299</v>
      </c>
      <c r="E694" s="10" t="s">
        <v>561</v>
      </c>
      <c r="F694" s="25">
        <f>F695</f>
        <v>350</v>
      </c>
    </row>
    <row r="695" spans="1:6" ht="18.75" customHeight="1">
      <c r="A695" s="23"/>
      <c r="B695" s="23"/>
      <c r="C695" s="18"/>
      <c r="D695" s="18" t="s">
        <v>12</v>
      </c>
      <c r="E695" s="11" t="s">
        <v>13</v>
      </c>
      <c r="F695" s="25">
        <v>350</v>
      </c>
    </row>
    <row r="696" spans="1:6" ht="37.5">
      <c r="A696" s="18"/>
      <c r="B696" s="18"/>
      <c r="C696" s="23" t="s">
        <v>563</v>
      </c>
      <c r="D696" s="23"/>
      <c r="E696" s="13" t="s">
        <v>908</v>
      </c>
      <c r="F696" s="26">
        <f>F699+F697</f>
        <v>470</v>
      </c>
    </row>
    <row r="697" spans="1:6" ht="18.75" customHeight="1">
      <c r="A697" s="18"/>
      <c r="B697" s="18"/>
      <c r="C697" s="76" t="s">
        <v>1055</v>
      </c>
      <c r="D697" s="76"/>
      <c r="E697" s="282" t="s">
        <v>909</v>
      </c>
      <c r="F697" s="25">
        <f>F698</f>
        <v>250</v>
      </c>
    </row>
    <row r="698" spans="1:6" ht="18.75" customHeight="1">
      <c r="A698" s="18"/>
      <c r="B698" s="18"/>
      <c r="C698" s="18"/>
      <c r="D698" s="18" t="s">
        <v>12</v>
      </c>
      <c r="E698" s="11" t="s">
        <v>13</v>
      </c>
      <c r="F698" s="25">
        <v>250</v>
      </c>
    </row>
    <row r="699" spans="1:6" ht="18.75" customHeight="1">
      <c r="A699" s="18"/>
      <c r="B699" s="18"/>
      <c r="C699" s="18" t="s">
        <v>564</v>
      </c>
      <c r="D699" s="18"/>
      <c r="E699" s="11" t="s">
        <v>1026</v>
      </c>
      <c r="F699" s="25">
        <f>F700</f>
        <v>220</v>
      </c>
    </row>
    <row r="700" spans="1:6" ht="18.75" customHeight="1">
      <c r="A700" s="18"/>
      <c r="B700" s="18"/>
      <c r="C700" s="18"/>
      <c r="D700" s="18" t="s">
        <v>12</v>
      </c>
      <c r="E700" s="11" t="s">
        <v>13</v>
      </c>
      <c r="F700" s="25">
        <v>220</v>
      </c>
    </row>
    <row r="701" spans="1:6" ht="18.75" customHeight="1">
      <c r="A701" s="18"/>
      <c r="B701" s="18"/>
      <c r="C701" s="23" t="s">
        <v>95</v>
      </c>
      <c r="D701" s="23"/>
      <c r="E701" s="13" t="s">
        <v>96</v>
      </c>
      <c r="F701" s="26">
        <f>F702</f>
        <v>800</v>
      </c>
    </row>
    <row r="702" spans="1:6" ht="18.75" customHeight="1">
      <c r="A702" s="18"/>
      <c r="B702" s="18"/>
      <c r="C702" s="23" t="s">
        <v>101</v>
      </c>
      <c r="D702" s="23"/>
      <c r="E702" s="13" t="s">
        <v>555</v>
      </c>
      <c r="F702" s="26">
        <f>F703</f>
        <v>800</v>
      </c>
    </row>
    <row r="703" spans="1:6" ht="18.75" customHeight="1">
      <c r="A703" s="18"/>
      <c r="B703" s="18"/>
      <c r="C703" s="18" t="s">
        <v>1054</v>
      </c>
      <c r="D703" s="18"/>
      <c r="E703" s="11" t="s">
        <v>510</v>
      </c>
      <c r="F703" s="25">
        <f>F704</f>
        <v>800</v>
      </c>
    </row>
    <row r="704" spans="1:6" ht="18.75" customHeight="1">
      <c r="A704" s="18"/>
      <c r="B704" s="18"/>
      <c r="C704" s="18"/>
      <c r="D704" s="18" t="s">
        <v>12</v>
      </c>
      <c r="E704" s="11" t="s">
        <v>13</v>
      </c>
      <c r="F704" s="25">
        <v>800</v>
      </c>
    </row>
    <row r="705" spans="1:6" ht="18.75" customHeight="1">
      <c r="A705" s="18"/>
      <c r="B705" s="23" t="s">
        <v>424</v>
      </c>
      <c r="C705" s="23"/>
      <c r="D705" s="23"/>
      <c r="E705" s="12" t="s">
        <v>425</v>
      </c>
      <c r="F705" s="26">
        <f>F706+F717</f>
        <v>76202.8</v>
      </c>
    </row>
    <row r="706" spans="1:6" ht="18.75" customHeight="1">
      <c r="A706" s="23"/>
      <c r="B706" s="23"/>
      <c r="C706" s="23" t="s">
        <v>6</v>
      </c>
      <c r="D706" s="23" t="s">
        <v>299</v>
      </c>
      <c r="E706" s="13" t="s">
        <v>7</v>
      </c>
      <c r="F706" s="26">
        <f>F707+F713</f>
        <v>75700</v>
      </c>
    </row>
    <row r="707" spans="1:6" ht="18.75" customHeight="1">
      <c r="A707" s="23"/>
      <c r="B707" s="23"/>
      <c r="C707" s="23" t="s">
        <v>8</v>
      </c>
      <c r="D707" s="23" t="s">
        <v>299</v>
      </c>
      <c r="E707" s="13" t="s">
        <v>9</v>
      </c>
      <c r="F707" s="26">
        <f>F708</f>
        <v>200</v>
      </c>
    </row>
    <row r="708" spans="1:6" ht="37.5">
      <c r="A708" s="23"/>
      <c r="B708" s="23"/>
      <c r="C708" s="23" t="s">
        <v>10</v>
      </c>
      <c r="D708" s="23"/>
      <c r="E708" s="13" t="s">
        <v>756</v>
      </c>
      <c r="F708" s="26">
        <f>F711+F709</f>
        <v>200</v>
      </c>
    </row>
    <row r="709" spans="1:6" ht="18.75" customHeight="1">
      <c r="A709" s="23"/>
      <c r="B709" s="23"/>
      <c r="C709" s="18" t="s">
        <v>14</v>
      </c>
      <c r="D709" s="18" t="s">
        <v>299</v>
      </c>
      <c r="E709" s="10" t="s">
        <v>308</v>
      </c>
      <c r="F709" s="25">
        <f>F710</f>
        <v>100</v>
      </c>
    </row>
    <row r="710" spans="1:6" ht="18.75" customHeight="1">
      <c r="A710" s="18"/>
      <c r="B710" s="18"/>
      <c r="C710" s="18"/>
      <c r="D710" s="18" t="s">
        <v>12</v>
      </c>
      <c r="E710" s="11" t="s">
        <v>13</v>
      </c>
      <c r="F710" s="25">
        <v>100</v>
      </c>
    </row>
    <row r="711" spans="1:6" ht="18.75" customHeight="1">
      <c r="A711" s="23"/>
      <c r="B711" s="23"/>
      <c r="C711" s="18" t="s">
        <v>460</v>
      </c>
      <c r="D711" s="18" t="s">
        <v>299</v>
      </c>
      <c r="E711" s="10" t="s">
        <v>461</v>
      </c>
      <c r="F711" s="25">
        <f>F712</f>
        <v>100</v>
      </c>
    </row>
    <row r="712" spans="1:6" ht="18.75" customHeight="1">
      <c r="A712" s="18"/>
      <c r="B712" s="23"/>
      <c r="C712" s="18"/>
      <c r="D712" s="18" t="s">
        <v>12</v>
      </c>
      <c r="E712" s="11" t="s">
        <v>13</v>
      </c>
      <c r="F712" s="25">
        <v>100</v>
      </c>
    </row>
    <row r="713" spans="1:6" ht="37.5" customHeight="1">
      <c r="A713" s="23"/>
      <c r="B713" s="23"/>
      <c r="C713" s="23" t="s">
        <v>27</v>
      </c>
      <c r="D713" s="23" t="s">
        <v>299</v>
      </c>
      <c r="E713" s="13" t="s">
        <v>462</v>
      </c>
      <c r="F713" s="26">
        <f>F714</f>
        <v>75500</v>
      </c>
    </row>
    <row r="714" spans="1:6" ht="21" customHeight="1">
      <c r="A714" s="23"/>
      <c r="B714" s="23"/>
      <c r="C714" s="23" t="s">
        <v>28</v>
      </c>
      <c r="D714" s="23"/>
      <c r="E714" s="13" t="s">
        <v>29</v>
      </c>
      <c r="F714" s="26">
        <f>F715</f>
        <v>75500</v>
      </c>
    </row>
    <row r="715" spans="1:6" ht="24.75" customHeight="1">
      <c r="A715" s="18"/>
      <c r="B715" s="18"/>
      <c r="C715" s="18" t="s">
        <v>37</v>
      </c>
      <c r="D715" s="18" t="s">
        <v>299</v>
      </c>
      <c r="E715" s="10" t="s">
        <v>38</v>
      </c>
      <c r="F715" s="25">
        <f>F716</f>
        <v>75500</v>
      </c>
    </row>
    <row r="716" spans="1:6" ht="18.75" customHeight="1">
      <c r="A716" s="18"/>
      <c r="B716" s="18"/>
      <c r="C716" s="18"/>
      <c r="D716" s="18" t="s">
        <v>12</v>
      </c>
      <c r="E716" s="11" t="s">
        <v>13</v>
      </c>
      <c r="F716" s="25">
        <v>75500</v>
      </c>
    </row>
    <row r="717" spans="1:6" ht="37.5" customHeight="1">
      <c r="A717" s="23"/>
      <c r="B717" s="23"/>
      <c r="C717" s="23" t="s">
        <v>83</v>
      </c>
      <c r="D717" s="23" t="s">
        <v>299</v>
      </c>
      <c r="E717" s="13" t="s">
        <v>794</v>
      </c>
      <c r="F717" s="26">
        <f>F718</f>
        <v>502.8</v>
      </c>
    </row>
    <row r="718" spans="1:6" ht="18.75" customHeight="1">
      <c r="A718" s="23"/>
      <c r="B718" s="23"/>
      <c r="C718" s="23" t="s">
        <v>84</v>
      </c>
      <c r="D718" s="23" t="s">
        <v>299</v>
      </c>
      <c r="E718" s="13" t="s">
        <v>385</v>
      </c>
      <c r="F718" s="26">
        <f>F719+F724</f>
        <v>502.8</v>
      </c>
    </row>
    <row r="719" spans="1:6" ht="18.75" customHeight="1">
      <c r="A719" s="23"/>
      <c r="B719" s="23"/>
      <c r="C719" s="23" t="s">
        <v>300</v>
      </c>
      <c r="D719" s="23"/>
      <c r="E719" s="13" t="s">
        <v>554</v>
      </c>
      <c r="F719" s="26">
        <f>F720+F722</f>
        <v>280</v>
      </c>
    </row>
    <row r="720" spans="1:6" ht="18.75" customHeight="1">
      <c r="A720" s="23"/>
      <c r="B720" s="23"/>
      <c r="C720" s="18" t="s">
        <v>344</v>
      </c>
      <c r="D720" s="18" t="s">
        <v>299</v>
      </c>
      <c r="E720" s="10" t="s">
        <v>907</v>
      </c>
      <c r="F720" s="25">
        <f>F721</f>
        <v>200</v>
      </c>
    </row>
    <row r="721" spans="1:6" ht="18.75" customHeight="1">
      <c r="A721" s="23"/>
      <c r="B721" s="23"/>
      <c r="C721" s="23"/>
      <c r="D721" s="18" t="s">
        <v>12</v>
      </c>
      <c r="E721" s="11" t="s">
        <v>13</v>
      </c>
      <c r="F721" s="25">
        <v>200</v>
      </c>
    </row>
    <row r="722" spans="1:6" ht="18.75" customHeight="1">
      <c r="A722" s="23"/>
      <c r="B722" s="23"/>
      <c r="C722" s="18" t="s">
        <v>301</v>
      </c>
      <c r="D722" s="18" t="s">
        <v>299</v>
      </c>
      <c r="E722" s="10" t="s">
        <v>561</v>
      </c>
      <c r="F722" s="25">
        <f>F723</f>
        <v>80</v>
      </c>
    </row>
    <row r="723" spans="1:6" ht="18.75" customHeight="1">
      <c r="A723" s="23"/>
      <c r="B723" s="23"/>
      <c r="C723" s="18"/>
      <c r="D723" s="18" t="s">
        <v>12</v>
      </c>
      <c r="E723" s="11" t="s">
        <v>13</v>
      </c>
      <c r="F723" s="25">
        <v>80</v>
      </c>
    </row>
    <row r="724" spans="1:7" s="4" customFormat="1" ht="39.75" customHeight="1">
      <c r="A724" s="23"/>
      <c r="B724" s="23"/>
      <c r="C724" s="23" t="s">
        <v>563</v>
      </c>
      <c r="D724" s="23"/>
      <c r="E724" s="13" t="s">
        <v>908</v>
      </c>
      <c r="F724" s="26">
        <f>F727+F725</f>
        <v>222.8</v>
      </c>
      <c r="G724" s="2"/>
    </row>
    <row r="725" spans="1:6" ht="18.75" customHeight="1">
      <c r="A725" s="23"/>
      <c r="B725" s="23"/>
      <c r="C725" s="76" t="s">
        <v>1055</v>
      </c>
      <c r="D725" s="76"/>
      <c r="E725" s="282" t="s">
        <v>909</v>
      </c>
      <c r="F725" s="25">
        <f>F726</f>
        <v>115</v>
      </c>
    </row>
    <row r="726" spans="1:6" ht="18.75" customHeight="1">
      <c r="A726" s="23"/>
      <c r="B726" s="23"/>
      <c r="C726" s="18"/>
      <c r="D726" s="18" t="s">
        <v>12</v>
      </c>
      <c r="E726" s="11" t="s">
        <v>13</v>
      </c>
      <c r="F726" s="25">
        <v>115</v>
      </c>
    </row>
    <row r="727" spans="1:6" ht="18.75" customHeight="1">
      <c r="A727" s="23"/>
      <c r="B727" s="23"/>
      <c r="C727" s="18" t="s">
        <v>564</v>
      </c>
      <c r="D727" s="18"/>
      <c r="E727" s="11" t="s">
        <v>1026</v>
      </c>
      <c r="F727" s="25">
        <f>F728</f>
        <v>107.8</v>
      </c>
    </row>
    <row r="728" spans="1:6" ht="18.75" customHeight="1">
      <c r="A728" s="23"/>
      <c r="B728" s="23"/>
      <c r="C728" s="18"/>
      <c r="D728" s="18" t="s">
        <v>12</v>
      </c>
      <c r="E728" s="11" t="s">
        <v>13</v>
      </c>
      <c r="F728" s="25">
        <v>107.8</v>
      </c>
    </row>
    <row r="729" spans="1:6" ht="18.75" customHeight="1">
      <c r="A729" s="18"/>
      <c r="B729" s="17" t="s">
        <v>465</v>
      </c>
      <c r="C729" s="8"/>
      <c r="D729" s="8"/>
      <c r="E729" s="9" t="s">
        <v>553</v>
      </c>
      <c r="F729" s="26">
        <f>F730</f>
        <v>26057.4</v>
      </c>
    </row>
    <row r="730" spans="1:6" ht="18.75" customHeight="1">
      <c r="A730" s="23"/>
      <c r="B730" s="23"/>
      <c r="C730" s="23" t="s">
        <v>6</v>
      </c>
      <c r="D730" s="23" t="s">
        <v>299</v>
      </c>
      <c r="E730" s="13" t="s">
        <v>7</v>
      </c>
      <c r="F730" s="26">
        <f>F731</f>
        <v>26057.4</v>
      </c>
    </row>
    <row r="731" spans="1:6" ht="37.5" customHeight="1">
      <c r="A731" s="23"/>
      <c r="B731" s="23"/>
      <c r="C731" s="23" t="s">
        <v>27</v>
      </c>
      <c r="D731" s="23" t="s">
        <v>299</v>
      </c>
      <c r="E731" s="13" t="s">
        <v>462</v>
      </c>
      <c r="F731" s="26">
        <f>F732</f>
        <v>26057.4</v>
      </c>
    </row>
    <row r="732" spans="1:6" ht="18.75" customHeight="1">
      <c r="A732" s="23"/>
      <c r="B732" s="23"/>
      <c r="C732" s="23" t="s">
        <v>41</v>
      </c>
      <c r="D732" s="23"/>
      <c r="E732" s="13" t="s">
        <v>42</v>
      </c>
      <c r="F732" s="26">
        <f>F733+F735</f>
        <v>26057.4</v>
      </c>
    </row>
    <row r="733" spans="1:6" ht="18.75" customHeight="1">
      <c r="A733" s="23"/>
      <c r="B733" s="23"/>
      <c r="C733" s="19" t="s">
        <v>44</v>
      </c>
      <c r="D733" s="18" t="s">
        <v>299</v>
      </c>
      <c r="E733" s="10" t="s">
        <v>818</v>
      </c>
      <c r="F733" s="25">
        <f>F734</f>
        <v>5535.5</v>
      </c>
    </row>
    <row r="734" spans="1:6" ht="18.75" customHeight="1">
      <c r="A734" s="18"/>
      <c r="B734" s="18"/>
      <c r="C734" s="19"/>
      <c r="D734" s="18" t="s">
        <v>12</v>
      </c>
      <c r="E734" s="11" t="s">
        <v>13</v>
      </c>
      <c r="F734" s="25">
        <v>5535.5</v>
      </c>
    </row>
    <row r="735" spans="1:6" ht="18.75" customHeight="1">
      <c r="A735" s="18"/>
      <c r="B735" s="18"/>
      <c r="C735" s="257" t="s">
        <v>491</v>
      </c>
      <c r="D735" s="257"/>
      <c r="E735" s="255" t="s">
        <v>46</v>
      </c>
      <c r="F735" s="259">
        <f>F736+F737+F738+F739</f>
        <v>20521.9</v>
      </c>
    </row>
    <row r="736" spans="1:6" ht="18.75" customHeight="1">
      <c r="A736" s="18"/>
      <c r="B736" s="18"/>
      <c r="C736" s="257"/>
      <c r="D736" s="258" t="s">
        <v>16</v>
      </c>
      <c r="E736" s="253" t="s">
        <v>17</v>
      </c>
      <c r="F736" s="259">
        <v>5727.3</v>
      </c>
    </row>
    <row r="737" spans="1:6" ht="18.75" customHeight="1">
      <c r="A737" s="18"/>
      <c r="B737" s="18"/>
      <c r="C737" s="257"/>
      <c r="D737" s="258" t="s">
        <v>21</v>
      </c>
      <c r="E737" s="253" t="s">
        <v>22</v>
      </c>
      <c r="F737" s="259">
        <v>665.8</v>
      </c>
    </row>
    <row r="738" spans="1:6" ht="18.75" customHeight="1">
      <c r="A738" s="18"/>
      <c r="B738" s="18"/>
      <c r="C738" s="257"/>
      <c r="D738" s="258" t="s">
        <v>12</v>
      </c>
      <c r="E738" s="253" t="s">
        <v>13</v>
      </c>
      <c r="F738" s="259">
        <f>8190.4+629.6-466</f>
        <v>8354</v>
      </c>
    </row>
    <row r="739" spans="1:6" ht="18.75" customHeight="1">
      <c r="A739" s="18"/>
      <c r="B739" s="18"/>
      <c r="C739" s="257"/>
      <c r="D739" s="258" t="s">
        <v>47</v>
      </c>
      <c r="E739" s="253" t="s">
        <v>48</v>
      </c>
      <c r="F739" s="259">
        <v>5774.8</v>
      </c>
    </row>
    <row r="740" spans="1:6" ht="18.75" customHeight="1">
      <c r="A740" s="18"/>
      <c r="B740" s="17" t="s">
        <v>426</v>
      </c>
      <c r="C740" s="8"/>
      <c r="D740" s="8"/>
      <c r="E740" s="9" t="s">
        <v>427</v>
      </c>
      <c r="F740" s="26">
        <f>F741+F762</f>
        <v>41032.2</v>
      </c>
    </row>
    <row r="741" spans="1:6" ht="18.75" customHeight="1">
      <c r="A741" s="23"/>
      <c r="B741" s="23"/>
      <c r="C741" s="23" t="s">
        <v>6</v>
      </c>
      <c r="D741" s="23" t="s">
        <v>299</v>
      </c>
      <c r="E741" s="13" t="s">
        <v>7</v>
      </c>
      <c r="F741" s="26">
        <f>F742+F752</f>
        <v>40867.2</v>
      </c>
    </row>
    <row r="742" spans="1:6" ht="18.75" customHeight="1">
      <c r="A742" s="23"/>
      <c r="B742" s="23"/>
      <c r="C742" s="23" t="s">
        <v>8</v>
      </c>
      <c r="D742" s="23" t="s">
        <v>299</v>
      </c>
      <c r="E742" s="13" t="s">
        <v>9</v>
      </c>
      <c r="F742" s="26">
        <f>F743</f>
        <v>647.2</v>
      </c>
    </row>
    <row r="743" spans="1:6" ht="37.5" customHeight="1">
      <c r="A743" s="23"/>
      <c r="B743" s="23"/>
      <c r="C743" s="23" t="s">
        <v>18</v>
      </c>
      <c r="D743" s="23"/>
      <c r="E743" s="13" t="s">
        <v>562</v>
      </c>
      <c r="F743" s="26">
        <f>F744+F747+F749</f>
        <v>647.2</v>
      </c>
    </row>
    <row r="744" spans="1:6" ht="33.75" customHeight="1">
      <c r="A744" s="23"/>
      <c r="B744" s="283"/>
      <c r="C744" s="18" t="s">
        <v>19</v>
      </c>
      <c r="D744" s="18" t="s">
        <v>299</v>
      </c>
      <c r="E744" s="10" t="s">
        <v>20</v>
      </c>
      <c r="F744" s="25">
        <f>F745+F746</f>
        <v>475</v>
      </c>
    </row>
    <row r="745" spans="1:6" ht="18.75" customHeight="1">
      <c r="A745" s="18"/>
      <c r="B745" s="18"/>
      <c r="C745" s="18"/>
      <c r="D745" s="18" t="s">
        <v>16</v>
      </c>
      <c r="E745" s="11" t="s">
        <v>17</v>
      </c>
      <c r="F745" s="25">
        <v>422.2</v>
      </c>
    </row>
    <row r="746" spans="1:6" ht="18.75" customHeight="1">
      <c r="A746" s="18"/>
      <c r="B746" s="18"/>
      <c r="C746" s="18"/>
      <c r="D746" s="18" t="s">
        <v>21</v>
      </c>
      <c r="E746" s="11" t="s">
        <v>22</v>
      </c>
      <c r="F746" s="25">
        <v>52.8</v>
      </c>
    </row>
    <row r="747" spans="1:6" ht="18.75" customHeight="1">
      <c r="A747" s="23"/>
      <c r="B747" s="23"/>
      <c r="C747" s="18" t="s">
        <v>23</v>
      </c>
      <c r="D747" s="18" t="s">
        <v>299</v>
      </c>
      <c r="E747" s="10" t="s">
        <v>24</v>
      </c>
      <c r="F747" s="25">
        <f>F748</f>
        <v>127.2</v>
      </c>
    </row>
    <row r="748" spans="1:6" ht="18.75" customHeight="1">
      <c r="A748" s="18"/>
      <c r="B748" s="18"/>
      <c r="C748" s="18"/>
      <c r="D748" s="18" t="s">
        <v>16</v>
      </c>
      <c r="E748" s="11" t="s">
        <v>17</v>
      </c>
      <c r="F748" s="25">
        <v>127.2</v>
      </c>
    </row>
    <row r="749" spans="1:6" ht="18.75" customHeight="1">
      <c r="A749" s="23"/>
      <c r="B749" s="23"/>
      <c r="C749" s="18" t="s">
        <v>26</v>
      </c>
      <c r="D749" s="18" t="s">
        <v>299</v>
      </c>
      <c r="E749" s="10" t="s">
        <v>1027</v>
      </c>
      <c r="F749" s="25">
        <f>F750+F751</f>
        <v>45</v>
      </c>
    </row>
    <row r="750" spans="1:6" ht="18.75" customHeight="1">
      <c r="A750" s="18"/>
      <c r="B750" s="18"/>
      <c r="C750" s="18"/>
      <c r="D750" s="18" t="s">
        <v>16</v>
      </c>
      <c r="E750" s="11" t="s">
        <v>17</v>
      </c>
      <c r="F750" s="25">
        <v>15</v>
      </c>
    </row>
    <row r="751" spans="1:6" ht="18.75" customHeight="1">
      <c r="A751" s="18"/>
      <c r="B751" s="18"/>
      <c r="C751" s="18"/>
      <c r="D751" s="18" t="s">
        <v>21</v>
      </c>
      <c r="E751" s="11" t="s">
        <v>22</v>
      </c>
      <c r="F751" s="25">
        <v>30</v>
      </c>
    </row>
    <row r="752" spans="1:6" ht="37.5" customHeight="1">
      <c r="A752" s="23"/>
      <c r="B752" s="23"/>
      <c r="C752" s="23" t="s">
        <v>27</v>
      </c>
      <c r="D752" s="23" t="s">
        <v>299</v>
      </c>
      <c r="E752" s="13" t="s">
        <v>462</v>
      </c>
      <c r="F752" s="26">
        <f>F753+F759</f>
        <v>40220</v>
      </c>
    </row>
    <row r="753" spans="1:6" ht="18.75" customHeight="1">
      <c r="A753" s="23"/>
      <c r="B753" s="23"/>
      <c r="C753" s="23" t="s">
        <v>28</v>
      </c>
      <c r="D753" s="23"/>
      <c r="E753" s="13" t="s">
        <v>29</v>
      </c>
      <c r="F753" s="26">
        <f>F754+F757</f>
        <v>39986.8</v>
      </c>
    </row>
    <row r="754" spans="1:6" ht="18.75" customHeight="1">
      <c r="A754" s="23"/>
      <c r="B754" s="23"/>
      <c r="C754" s="18" t="s">
        <v>31</v>
      </c>
      <c r="D754" s="18" t="s">
        <v>299</v>
      </c>
      <c r="E754" s="10" t="s">
        <v>32</v>
      </c>
      <c r="F754" s="25">
        <f>F755+F756</f>
        <v>8982.5</v>
      </c>
    </row>
    <row r="755" spans="1:6" ht="37.5" customHeight="1">
      <c r="A755" s="18"/>
      <c r="B755" s="18"/>
      <c r="C755" s="18"/>
      <c r="D755" s="18" t="s">
        <v>33</v>
      </c>
      <c r="E755" s="11" t="s">
        <v>34</v>
      </c>
      <c r="F755" s="25">
        <v>8871.5</v>
      </c>
    </row>
    <row r="756" spans="1:6" ht="18.75" customHeight="1">
      <c r="A756" s="18"/>
      <c r="B756" s="18"/>
      <c r="C756" s="18"/>
      <c r="D756" s="18" t="s">
        <v>16</v>
      </c>
      <c r="E756" s="11" t="s">
        <v>17</v>
      </c>
      <c r="F756" s="25">
        <v>111</v>
      </c>
    </row>
    <row r="757" spans="1:6" ht="18.75" customHeight="1">
      <c r="A757" s="23"/>
      <c r="B757" s="23"/>
      <c r="C757" s="18" t="s">
        <v>39</v>
      </c>
      <c r="D757" s="18" t="s">
        <v>299</v>
      </c>
      <c r="E757" s="10" t="s">
        <v>40</v>
      </c>
      <c r="F757" s="25">
        <f>F758</f>
        <v>31004.3</v>
      </c>
    </row>
    <row r="758" spans="1:6" ht="18.75" customHeight="1">
      <c r="A758" s="18"/>
      <c r="B758" s="18"/>
      <c r="C758" s="18"/>
      <c r="D758" s="18" t="s">
        <v>12</v>
      </c>
      <c r="E758" s="11" t="s">
        <v>13</v>
      </c>
      <c r="F758" s="25">
        <v>31004.3</v>
      </c>
    </row>
    <row r="759" spans="1:6" ht="18.75" customHeight="1">
      <c r="A759" s="18"/>
      <c r="B759" s="18"/>
      <c r="C759" s="8" t="s">
        <v>41</v>
      </c>
      <c r="D759" s="15"/>
      <c r="E759" s="6" t="s">
        <v>42</v>
      </c>
      <c r="F759" s="26">
        <f>F760</f>
        <v>233.2</v>
      </c>
    </row>
    <row r="760" spans="1:6" ht="22.5" customHeight="1">
      <c r="A760" s="18"/>
      <c r="B760" s="18"/>
      <c r="C760" s="257" t="s">
        <v>309</v>
      </c>
      <c r="D760" s="257"/>
      <c r="E760" s="252" t="s">
        <v>503</v>
      </c>
      <c r="F760" s="259">
        <f>F761</f>
        <v>233.2</v>
      </c>
    </row>
    <row r="761" spans="1:6" ht="18.75" customHeight="1">
      <c r="A761" s="18"/>
      <c r="B761" s="18"/>
      <c r="C761" s="258"/>
      <c r="D761" s="258" t="s">
        <v>16</v>
      </c>
      <c r="E761" s="253" t="s">
        <v>17</v>
      </c>
      <c r="F761" s="259">
        <v>233.2</v>
      </c>
    </row>
    <row r="762" spans="1:6" ht="37.5" customHeight="1">
      <c r="A762" s="23"/>
      <c r="B762" s="23"/>
      <c r="C762" s="23" t="s">
        <v>83</v>
      </c>
      <c r="D762" s="23" t="s">
        <v>299</v>
      </c>
      <c r="E762" s="13" t="s">
        <v>794</v>
      </c>
      <c r="F762" s="26">
        <f>F763</f>
        <v>165</v>
      </c>
    </row>
    <row r="763" spans="1:6" ht="18.75" customHeight="1">
      <c r="A763" s="23"/>
      <c r="B763" s="23"/>
      <c r="C763" s="23" t="s">
        <v>84</v>
      </c>
      <c r="D763" s="23" t="s">
        <v>299</v>
      </c>
      <c r="E763" s="13" t="s">
        <v>385</v>
      </c>
      <c r="F763" s="26">
        <f>F764+F767+F770</f>
        <v>165</v>
      </c>
    </row>
    <row r="764" spans="1:6" ht="18.75" customHeight="1">
      <c r="A764" s="23"/>
      <c r="B764" s="23"/>
      <c r="C764" s="23" t="s">
        <v>85</v>
      </c>
      <c r="D764" s="23"/>
      <c r="E764" s="13" t="s">
        <v>86</v>
      </c>
      <c r="F764" s="26">
        <f>F765</f>
        <v>50</v>
      </c>
    </row>
    <row r="765" spans="1:6" ht="18.75" customHeight="1">
      <c r="A765" s="23"/>
      <c r="B765" s="23"/>
      <c r="C765" s="18" t="s">
        <v>88</v>
      </c>
      <c r="D765" s="18" t="s">
        <v>299</v>
      </c>
      <c r="E765" s="10" t="s">
        <v>869</v>
      </c>
      <c r="F765" s="25">
        <f>F766</f>
        <v>50</v>
      </c>
    </row>
    <row r="766" spans="1:6" ht="18.75" customHeight="1">
      <c r="A766" s="18"/>
      <c r="B766" s="18"/>
      <c r="C766" s="18"/>
      <c r="D766" s="18" t="s">
        <v>16</v>
      </c>
      <c r="E766" s="11" t="s">
        <v>17</v>
      </c>
      <c r="F766" s="25">
        <v>50</v>
      </c>
    </row>
    <row r="767" spans="1:6" ht="40.5" customHeight="1">
      <c r="A767" s="23"/>
      <c r="B767" s="23"/>
      <c r="C767" s="23" t="s">
        <v>89</v>
      </c>
      <c r="D767" s="18"/>
      <c r="E767" s="129" t="s">
        <v>870</v>
      </c>
      <c r="F767" s="26">
        <f>F768</f>
        <v>60</v>
      </c>
    </row>
    <row r="768" spans="1:6" ht="33" customHeight="1">
      <c r="A768" s="23"/>
      <c r="B768" s="23"/>
      <c r="C768" s="18" t="s">
        <v>90</v>
      </c>
      <c r="D768" s="18" t="s">
        <v>299</v>
      </c>
      <c r="E768" s="282" t="s">
        <v>871</v>
      </c>
      <c r="F768" s="25">
        <f>F769</f>
        <v>60</v>
      </c>
    </row>
    <row r="769" spans="1:6" ht="18.75" customHeight="1">
      <c r="A769" s="18"/>
      <c r="B769" s="18"/>
      <c r="C769" s="18"/>
      <c r="D769" s="18" t="s">
        <v>16</v>
      </c>
      <c r="E769" s="11" t="s">
        <v>17</v>
      </c>
      <c r="F769" s="25">
        <v>60</v>
      </c>
    </row>
    <row r="770" spans="1:6" ht="18.75" customHeight="1">
      <c r="A770" s="23"/>
      <c r="B770" s="23"/>
      <c r="C770" s="23" t="s">
        <v>91</v>
      </c>
      <c r="D770" s="23"/>
      <c r="E770" s="13" t="s">
        <v>92</v>
      </c>
      <c r="F770" s="26">
        <f>F771</f>
        <v>55</v>
      </c>
    </row>
    <row r="771" spans="1:6" ht="18.75" customHeight="1">
      <c r="A771" s="23"/>
      <c r="B771" s="23"/>
      <c r="C771" s="18" t="s">
        <v>93</v>
      </c>
      <c r="D771" s="18" t="s">
        <v>299</v>
      </c>
      <c r="E771" s="10" t="s">
        <v>94</v>
      </c>
      <c r="F771" s="25">
        <f>F772</f>
        <v>55</v>
      </c>
    </row>
    <row r="772" spans="1:6" ht="18.75" customHeight="1">
      <c r="A772" s="18"/>
      <c r="B772" s="18"/>
      <c r="C772" s="18"/>
      <c r="D772" s="18" t="s">
        <v>16</v>
      </c>
      <c r="E772" s="11" t="s">
        <v>17</v>
      </c>
      <c r="F772" s="25">
        <v>55</v>
      </c>
    </row>
    <row r="773" spans="1:6" ht="18.75" customHeight="1">
      <c r="A773" s="18"/>
      <c r="B773" s="8" t="s">
        <v>436</v>
      </c>
      <c r="C773" s="8"/>
      <c r="D773" s="8"/>
      <c r="E773" s="9" t="s">
        <v>437</v>
      </c>
      <c r="F773" s="26">
        <f>F774</f>
        <v>42929.8</v>
      </c>
    </row>
    <row r="774" spans="1:6" ht="18.75" customHeight="1">
      <c r="A774" s="18"/>
      <c r="B774" s="8" t="s">
        <v>467</v>
      </c>
      <c r="C774" s="8"/>
      <c r="D774" s="8"/>
      <c r="E774" s="9" t="s">
        <v>440</v>
      </c>
      <c r="F774" s="26">
        <f>F775+F786</f>
        <v>42929.8</v>
      </c>
    </row>
    <row r="775" spans="1:6" ht="18.75" customHeight="1">
      <c r="A775" s="23"/>
      <c r="B775" s="23"/>
      <c r="C775" s="23" t="s">
        <v>6</v>
      </c>
      <c r="D775" s="23" t="s">
        <v>299</v>
      </c>
      <c r="E775" s="13" t="s">
        <v>7</v>
      </c>
      <c r="F775" s="26">
        <f>F776</f>
        <v>42115.100000000006</v>
      </c>
    </row>
    <row r="776" spans="1:6" ht="37.5" customHeight="1">
      <c r="A776" s="23"/>
      <c r="B776" s="23"/>
      <c r="C776" s="23" t="s">
        <v>27</v>
      </c>
      <c r="D776" s="23" t="s">
        <v>299</v>
      </c>
      <c r="E776" s="13" t="s">
        <v>462</v>
      </c>
      <c r="F776" s="26">
        <f>F777</f>
        <v>42115.100000000006</v>
      </c>
    </row>
    <row r="777" spans="1:6" ht="18.75" customHeight="1">
      <c r="A777" s="23"/>
      <c r="B777" s="23"/>
      <c r="C777" s="23" t="s">
        <v>41</v>
      </c>
      <c r="D777" s="23"/>
      <c r="E777" s="13" t="s">
        <v>42</v>
      </c>
      <c r="F777" s="26">
        <f>F778+F780+F783</f>
        <v>42115.100000000006</v>
      </c>
    </row>
    <row r="778" spans="1:6" ht="18.75" customHeight="1">
      <c r="A778" s="23"/>
      <c r="B778" s="23"/>
      <c r="C778" s="18" t="s">
        <v>43</v>
      </c>
      <c r="D778" s="18" t="s">
        <v>299</v>
      </c>
      <c r="E778" s="10" t="s">
        <v>910</v>
      </c>
      <c r="F778" s="25">
        <f>F779</f>
        <v>50</v>
      </c>
    </row>
    <row r="779" spans="1:6" ht="18.75" customHeight="1">
      <c r="A779" s="18"/>
      <c r="B779" s="18"/>
      <c r="C779" s="18"/>
      <c r="D779" s="18" t="s">
        <v>21</v>
      </c>
      <c r="E779" s="11" t="s">
        <v>22</v>
      </c>
      <c r="F779" s="25">
        <v>50</v>
      </c>
    </row>
    <row r="780" spans="1:6" ht="18.75" customHeight="1">
      <c r="A780" s="18"/>
      <c r="B780" s="18"/>
      <c r="C780" s="257" t="s">
        <v>309</v>
      </c>
      <c r="D780" s="257"/>
      <c r="E780" s="252" t="s">
        <v>503</v>
      </c>
      <c r="F780" s="259">
        <f>F781+F782</f>
        <v>37610.700000000004</v>
      </c>
    </row>
    <row r="781" spans="1:6" ht="18.75" customHeight="1">
      <c r="A781" s="18"/>
      <c r="B781" s="18"/>
      <c r="C781" s="257"/>
      <c r="D781" s="258" t="s">
        <v>21</v>
      </c>
      <c r="E781" s="253" t="s">
        <v>22</v>
      </c>
      <c r="F781" s="259">
        <f>1275+558.6+2712.3</f>
        <v>4545.9</v>
      </c>
    </row>
    <row r="782" spans="1:6" ht="18.75" customHeight="1">
      <c r="A782" s="18"/>
      <c r="B782" s="18"/>
      <c r="C782" s="257"/>
      <c r="D782" s="258" t="s">
        <v>12</v>
      </c>
      <c r="E782" s="253" t="s">
        <v>13</v>
      </c>
      <c r="F782" s="259">
        <f>12515.6+20549.2</f>
        <v>33064.8</v>
      </c>
    </row>
    <row r="783" spans="1:6" ht="56.25" customHeight="1">
      <c r="A783" s="23"/>
      <c r="B783" s="23"/>
      <c r="C783" s="257" t="s">
        <v>926</v>
      </c>
      <c r="D783" s="257"/>
      <c r="E783" s="252" t="s">
        <v>813</v>
      </c>
      <c r="F783" s="259">
        <f>F784+F785</f>
        <v>4454.4</v>
      </c>
    </row>
    <row r="784" spans="1:6" ht="18.75" customHeight="1">
      <c r="A784" s="23"/>
      <c r="B784" s="23"/>
      <c r="C784" s="257"/>
      <c r="D784" s="258" t="s">
        <v>21</v>
      </c>
      <c r="E784" s="253" t="s">
        <v>22</v>
      </c>
      <c r="F784" s="259">
        <v>1378.2</v>
      </c>
    </row>
    <row r="785" spans="1:6" ht="18.75" customHeight="1">
      <c r="A785" s="23"/>
      <c r="B785" s="23"/>
      <c r="C785" s="257"/>
      <c r="D785" s="258" t="s">
        <v>12</v>
      </c>
      <c r="E785" s="253" t="s">
        <v>13</v>
      </c>
      <c r="F785" s="259">
        <v>3076.2</v>
      </c>
    </row>
    <row r="786" spans="1:6" ht="18.75" customHeight="1">
      <c r="A786" s="23"/>
      <c r="B786" s="23"/>
      <c r="C786" s="23" t="s">
        <v>220</v>
      </c>
      <c r="D786" s="23" t="s">
        <v>299</v>
      </c>
      <c r="E786" s="13" t="s">
        <v>816</v>
      </c>
      <c r="F786" s="26">
        <f>F787</f>
        <v>814.7</v>
      </c>
    </row>
    <row r="787" spans="1:6" ht="18.75" customHeight="1">
      <c r="A787" s="23"/>
      <c r="B787" s="23"/>
      <c r="C787" s="23" t="s">
        <v>224</v>
      </c>
      <c r="D787" s="23" t="s">
        <v>299</v>
      </c>
      <c r="E787" s="13" t="s">
        <v>225</v>
      </c>
      <c r="F787" s="26">
        <f>F788</f>
        <v>814.7</v>
      </c>
    </row>
    <row r="788" spans="1:6" ht="18.75" customHeight="1">
      <c r="A788" s="23"/>
      <c r="B788" s="23"/>
      <c r="C788" s="23" t="s">
        <v>226</v>
      </c>
      <c r="D788" s="23"/>
      <c r="E788" s="13" t="s">
        <v>227</v>
      </c>
      <c r="F788" s="26">
        <f>F789+F791</f>
        <v>814.7</v>
      </c>
    </row>
    <row r="789" spans="1:6" ht="40.5" customHeight="1">
      <c r="A789" s="23"/>
      <c r="B789" s="23"/>
      <c r="C789" s="19" t="s">
        <v>812</v>
      </c>
      <c r="D789" s="18"/>
      <c r="E789" s="11" t="s">
        <v>1068</v>
      </c>
      <c r="F789" s="25">
        <f>F790</f>
        <v>272</v>
      </c>
    </row>
    <row r="790" spans="1:6" ht="18.75" customHeight="1">
      <c r="A790" s="18"/>
      <c r="B790" s="18"/>
      <c r="C790" s="19"/>
      <c r="D790" s="18" t="s">
        <v>12</v>
      </c>
      <c r="E790" s="11" t="s">
        <v>13</v>
      </c>
      <c r="F790" s="25">
        <v>272</v>
      </c>
    </row>
    <row r="791" spans="1:6" ht="40.5" customHeight="1">
      <c r="A791" s="18"/>
      <c r="B791" s="18"/>
      <c r="C791" s="257" t="s">
        <v>812</v>
      </c>
      <c r="D791" s="258"/>
      <c r="E791" s="253" t="s">
        <v>1069</v>
      </c>
      <c r="F791" s="259">
        <f>F792</f>
        <v>542.7</v>
      </c>
    </row>
    <row r="792" spans="1:6" ht="18.75" customHeight="1">
      <c r="A792" s="18"/>
      <c r="B792" s="18"/>
      <c r="C792" s="257"/>
      <c r="D792" s="258" t="s">
        <v>12</v>
      </c>
      <c r="E792" s="253" t="s">
        <v>13</v>
      </c>
      <c r="F792" s="259">
        <v>542.7</v>
      </c>
    </row>
    <row r="793" spans="1:6" ht="18.75">
      <c r="A793" s="18"/>
      <c r="B793" s="18"/>
      <c r="C793" s="257"/>
      <c r="D793" s="258"/>
      <c r="E793" s="253"/>
      <c r="F793" s="25"/>
    </row>
    <row r="794" spans="1:6" ht="18.75">
      <c r="A794" s="23" t="s">
        <v>468</v>
      </c>
      <c r="B794" s="23" t="s">
        <v>299</v>
      </c>
      <c r="C794" s="23" t="s">
        <v>299</v>
      </c>
      <c r="D794" s="23" t="s">
        <v>299</v>
      </c>
      <c r="E794" s="13" t="s">
        <v>469</v>
      </c>
      <c r="F794" s="26">
        <f>F795+F803+F812+F829+F879</f>
        <v>189228.2</v>
      </c>
    </row>
    <row r="795" spans="1:6" ht="18.75" customHeight="1">
      <c r="A795" s="23"/>
      <c r="B795" s="8" t="s">
        <v>356</v>
      </c>
      <c r="C795" s="8"/>
      <c r="D795" s="8"/>
      <c r="E795" s="9" t="s">
        <v>357</v>
      </c>
      <c r="F795" s="26">
        <f>F796</f>
        <v>69.9</v>
      </c>
    </row>
    <row r="796" spans="1:6" ht="18.75" customHeight="1">
      <c r="A796" s="23"/>
      <c r="B796" s="17" t="s">
        <v>360</v>
      </c>
      <c r="C796" s="8"/>
      <c r="D796" s="8"/>
      <c r="E796" s="9" t="s">
        <v>361</v>
      </c>
      <c r="F796" s="26">
        <f>F797</f>
        <v>69.9</v>
      </c>
    </row>
    <row r="797" spans="1:6" ht="37.5" customHeight="1">
      <c r="A797" s="23"/>
      <c r="B797" s="23"/>
      <c r="C797" s="23" t="s">
        <v>234</v>
      </c>
      <c r="D797" s="23" t="s">
        <v>299</v>
      </c>
      <c r="E797" s="13" t="s">
        <v>742</v>
      </c>
      <c r="F797" s="26">
        <f>F798</f>
        <v>69.9</v>
      </c>
    </row>
    <row r="798" spans="1:6" ht="18.75" customHeight="1">
      <c r="A798" s="23"/>
      <c r="B798" s="23"/>
      <c r="C798" s="23" t="s">
        <v>235</v>
      </c>
      <c r="D798" s="23" t="s">
        <v>299</v>
      </c>
      <c r="E798" s="13" t="s">
        <v>236</v>
      </c>
      <c r="F798" s="26">
        <f>F799</f>
        <v>69.9</v>
      </c>
    </row>
    <row r="799" spans="1:6" ht="37.5" customHeight="1">
      <c r="A799" s="23"/>
      <c r="B799" s="23"/>
      <c r="C799" s="23" t="s">
        <v>237</v>
      </c>
      <c r="D799" s="23"/>
      <c r="E799" s="13" t="s">
        <v>238</v>
      </c>
      <c r="F799" s="26">
        <f>F800</f>
        <v>69.9</v>
      </c>
    </row>
    <row r="800" spans="1:6" ht="18.75" customHeight="1">
      <c r="A800" s="23"/>
      <c r="B800" s="23"/>
      <c r="C800" s="18" t="s">
        <v>239</v>
      </c>
      <c r="D800" s="18" t="s">
        <v>299</v>
      </c>
      <c r="E800" s="10" t="s">
        <v>240</v>
      </c>
      <c r="F800" s="25">
        <f>F801+F802</f>
        <v>69.9</v>
      </c>
    </row>
    <row r="801" spans="1:6" ht="37.5" customHeight="1">
      <c r="A801" s="18"/>
      <c r="B801" s="18"/>
      <c r="C801" s="18"/>
      <c r="D801" s="18" t="s">
        <v>33</v>
      </c>
      <c r="E801" s="11" t="s">
        <v>34</v>
      </c>
      <c r="F801" s="25">
        <v>5</v>
      </c>
    </row>
    <row r="802" spans="1:6" ht="18.75" customHeight="1">
      <c r="A802" s="18"/>
      <c r="B802" s="18"/>
      <c r="C802" s="18"/>
      <c r="D802" s="18" t="s">
        <v>16</v>
      </c>
      <c r="E802" s="11" t="s">
        <v>17</v>
      </c>
      <c r="F802" s="25">
        <v>64.9</v>
      </c>
    </row>
    <row r="803" spans="1:6" ht="18.75" customHeight="1">
      <c r="A803" s="18"/>
      <c r="B803" s="8" t="s">
        <v>390</v>
      </c>
      <c r="C803" s="8"/>
      <c r="D803" s="8"/>
      <c r="E803" s="9" t="s">
        <v>391</v>
      </c>
      <c r="F803" s="26">
        <f>F804</f>
        <v>265</v>
      </c>
    </row>
    <row r="804" spans="1:6" ht="18.75" customHeight="1">
      <c r="A804" s="18"/>
      <c r="B804" s="17" t="s">
        <v>399</v>
      </c>
      <c r="C804" s="8"/>
      <c r="D804" s="8"/>
      <c r="E804" s="9" t="s">
        <v>400</v>
      </c>
      <c r="F804" s="26">
        <f>F805</f>
        <v>265</v>
      </c>
    </row>
    <row r="805" spans="1:6" ht="18.75">
      <c r="A805" s="23"/>
      <c r="B805" s="23"/>
      <c r="C805" s="23" t="s">
        <v>49</v>
      </c>
      <c r="D805" s="23" t="s">
        <v>299</v>
      </c>
      <c r="E805" s="13" t="s">
        <v>432</v>
      </c>
      <c r="F805" s="26">
        <f>F806</f>
        <v>265</v>
      </c>
    </row>
    <row r="806" spans="1:6" ht="18.75">
      <c r="A806" s="23"/>
      <c r="B806" s="23"/>
      <c r="C806" s="23" t="s">
        <v>58</v>
      </c>
      <c r="D806" s="23" t="s">
        <v>299</v>
      </c>
      <c r="E806" s="13" t="s">
        <v>470</v>
      </c>
      <c r="F806" s="26">
        <f>F807</f>
        <v>265</v>
      </c>
    </row>
    <row r="807" spans="1:6" ht="37.5">
      <c r="A807" s="23"/>
      <c r="B807" s="23"/>
      <c r="C807" s="23" t="s">
        <v>59</v>
      </c>
      <c r="D807" s="23"/>
      <c r="E807" s="13" t="s">
        <v>865</v>
      </c>
      <c r="F807" s="26">
        <f>F808</f>
        <v>265</v>
      </c>
    </row>
    <row r="808" spans="1:6" ht="18.75" customHeight="1">
      <c r="A808" s="23"/>
      <c r="B808" s="23"/>
      <c r="C808" s="18" t="s">
        <v>60</v>
      </c>
      <c r="D808" s="18" t="s">
        <v>299</v>
      </c>
      <c r="E808" s="10" t="s">
        <v>558</v>
      </c>
      <c r="F808" s="25">
        <f>F809+F811+F810</f>
        <v>265</v>
      </c>
    </row>
    <row r="809" spans="1:6" ht="18.75" customHeight="1">
      <c r="A809" s="18"/>
      <c r="B809" s="18"/>
      <c r="C809" s="18"/>
      <c r="D809" s="18" t="s">
        <v>16</v>
      </c>
      <c r="E809" s="11" t="s">
        <v>17</v>
      </c>
      <c r="F809" s="25">
        <v>175</v>
      </c>
    </row>
    <row r="810" spans="1:6" ht="18.75" customHeight="1">
      <c r="A810" s="18"/>
      <c r="B810" s="18"/>
      <c r="C810" s="18"/>
      <c r="D810" s="18" t="s">
        <v>12</v>
      </c>
      <c r="E810" s="11" t="s">
        <v>13</v>
      </c>
      <c r="F810" s="25">
        <v>20</v>
      </c>
    </row>
    <row r="811" spans="1:6" ht="18.75" customHeight="1">
      <c r="A811" s="18"/>
      <c r="B811" s="18"/>
      <c r="C811" s="18"/>
      <c r="D811" s="18" t="s">
        <v>47</v>
      </c>
      <c r="E811" s="11" t="s">
        <v>48</v>
      </c>
      <c r="F811" s="25">
        <v>70</v>
      </c>
    </row>
    <row r="812" spans="1:6" ht="18.75" customHeight="1">
      <c r="A812" s="18"/>
      <c r="B812" s="8" t="s">
        <v>419</v>
      </c>
      <c r="C812" s="8"/>
      <c r="D812" s="8"/>
      <c r="E812" s="9" t="s">
        <v>420</v>
      </c>
      <c r="F812" s="26">
        <f>F813+F819</f>
        <v>46920.7</v>
      </c>
    </row>
    <row r="813" spans="1:6" ht="18.75" customHeight="1">
      <c r="A813" s="18"/>
      <c r="B813" s="23" t="s">
        <v>424</v>
      </c>
      <c r="C813" s="23"/>
      <c r="D813" s="23"/>
      <c r="E813" s="12" t="s">
        <v>425</v>
      </c>
      <c r="F813" s="26">
        <f>F814</f>
        <v>44668</v>
      </c>
    </row>
    <row r="814" spans="1:6" ht="18.75">
      <c r="A814" s="23"/>
      <c r="B814" s="23"/>
      <c r="C814" s="23" t="s">
        <v>49</v>
      </c>
      <c r="D814" s="23" t="s">
        <v>299</v>
      </c>
      <c r="E814" s="13" t="s">
        <v>432</v>
      </c>
      <c r="F814" s="26">
        <f>F815</f>
        <v>44668</v>
      </c>
    </row>
    <row r="815" spans="1:6" ht="37.5" customHeight="1">
      <c r="A815" s="23"/>
      <c r="B815" s="23"/>
      <c r="C815" s="23" t="s">
        <v>65</v>
      </c>
      <c r="D815" s="23" t="s">
        <v>299</v>
      </c>
      <c r="E815" s="13" t="s">
        <v>66</v>
      </c>
      <c r="F815" s="26">
        <f>F816</f>
        <v>44668</v>
      </c>
    </row>
    <row r="816" spans="1:6" ht="21.75" customHeight="1">
      <c r="A816" s="23"/>
      <c r="B816" s="23"/>
      <c r="C816" s="23" t="s">
        <v>67</v>
      </c>
      <c r="D816" s="23"/>
      <c r="E816" s="13" t="s">
        <v>29</v>
      </c>
      <c r="F816" s="26">
        <f>F817</f>
        <v>44668</v>
      </c>
    </row>
    <row r="817" spans="1:6" ht="21.75" customHeight="1">
      <c r="A817" s="23"/>
      <c r="B817" s="18"/>
      <c r="C817" s="18" t="s">
        <v>69</v>
      </c>
      <c r="D817" s="18" t="s">
        <v>299</v>
      </c>
      <c r="E817" s="190" t="s">
        <v>38</v>
      </c>
      <c r="F817" s="25">
        <f>F818</f>
        <v>44668</v>
      </c>
    </row>
    <row r="818" spans="1:6" ht="18.75" customHeight="1">
      <c r="A818" s="18"/>
      <c r="B818" s="23"/>
      <c r="C818" s="18"/>
      <c r="D818" s="18" t="s">
        <v>12</v>
      </c>
      <c r="E818" s="11" t="s">
        <v>13</v>
      </c>
      <c r="F818" s="25">
        <v>44668</v>
      </c>
    </row>
    <row r="819" spans="1:6" ht="18.75" customHeight="1">
      <c r="A819" s="18"/>
      <c r="B819" s="17" t="s">
        <v>465</v>
      </c>
      <c r="C819" s="8"/>
      <c r="D819" s="8"/>
      <c r="E819" s="9" t="s">
        <v>466</v>
      </c>
      <c r="F819" s="26">
        <f>F820</f>
        <v>2252.7</v>
      </c>
    </row>
    <row r="820" spans="1:6" ht="18.75">
      <c r="A820" s="23"/>
      <c r="B820" s="23"/>
      <c r="C820" s="23" t="s">
        <v>49</v>
      </c>
      <c r="D820" s="23" t="s">
        <v>299</v>
      </c>
      <c r="E820" s="13" t="s">
        <v>432</v>
      </c>
      <c r="F820" s="26">
        <f>F821+F825</f>
        <v>2252.7</v>
      </c>
    </row>
    <row r="821" spans="1:6" ht="18.75" customHeight="1">
      <c r="A821" s="23"/>
      <c r="B821" s="23"/>
      <c r="C821" s="23" t="s">
        <v>471</v>
      </c>
      <c r="D821" s="23" t="s">
        <v>299</v>
      </c>
      <c r="E821" s="13" t="s">
        <v>62</v>
      </c>
      <c r="F821" s="26">
        <f>F822</f>
        <v>900</v>
      </c>
    </row>
    <row r="822" spans="1:6" ht="37.5" customHeight="1">
      <c r="A822" s="23"/>
      <c r="B822" s="23"/>
      <c r="C822" s="23" t="s">
        <v>61</v>
      </c>
      <c r="D822" s="23"/>
      <c r="E822" s="13" t="s">
        <v>63</v>
      </c>
      <c r="F822" s="26">
        <f>F823</f>
        <v>900</v>
      </c>
    </row>
    <row r="823" spans="1:6" ht="18.75" customHeight="1">
      <c r="A823" s="23"/>
      <c r="B823" s="23"/>
      <c r="C823" s="18" t="s">
        <v>64</v>
      </c>
      <c r="D823" s="18" t="s">
        <v>299</v>
      </c>
      <c r="E823" s="10" t="s">
        <v>472</v>
      </c>
      <c r="F823" s="25">
        <f>F824</f>
        <v>900</v>
      </c>
    </row>
    <row r="824" spans="1:6" ht="18.75" customHeight="1">
      <c r="A824" s="18"/>
      <c r="B824" s="18"/>
      <c r="C824" s="18"/>
      <c r="D824" s="18" t="s">
        <v>16</v>
      </c>
      <c r="E824" s="11" t="s">
        <v>17</v>
      </c>
      <c r="F824" s="25">
        <v>900</v>
      </c>
    </row>
    <row r="825" spans="1:6" ht="37.5" customHeight="1">
      <c r="A825" s="23"/>
      <c r="B825" s="23"/>
      <c r="C825" s="23" t="s">
        <v>65</v>
      </c>
      <c r="D825" s="23" t="s">
        <v>299</v>
      </c>
      <c r="E825" s="13" t="s">
        <v>66</v>
      </c>
      <c r="F825" s="26">
        <f>F826</f>
        <v>1352.7</v>
      </c>
    </row>
    <row r="826" spans="1:6" ht="21" customHeight="1">
      <c r="A826" s="23"/>
      <c r="B826" s="23"/>
      <c r="C826" s="23" t="s">
        <v>67</v>
      </c>
      <c r="D826" s="23"/>
      <c r="E826" s="13" t="s">
        <v>29</v>
      </c>
      <c r="F826" s="26">
        <f>F827</f>
        <v>1352.7</v>
      </c>
    </row>
    <row r="827" spans="1:6" ht="18.75" customHeight="1">
      <c r="A827" s="23"/>
      <c r="B827" s="23"/>
      <c r="C827" s="18" t="s">
        <v>70</v>
      </c>
      <c r="D827" s="18" t="s">
        <v>299</v>
      </c>
      <c r="E827" s="10" t="s">
        <v>71</v>
      </c>
      <c r="F827" s="25">
        <f>F828</f>
        <v>1352.7</v>
      </c>
    </row>
    <row r="828" spans="1:6" ht="18.75" customHeight="1">
      <c r="A828" s="18"/>
      <c r="B828" s="18"/>
      <c r="C828" s="18"/>
      <c r="D828" s="18" t="s">
        <v>12</v>
      </c>
      <c r="E828" s="11" t="s">
        <v>13</v>
      </c>
      <c r="F828" s="25">
        <v>1352.7</v>
      </c>
    </row>
    <row r="829" spans="1:6" ht="18.75">
      <c r="A829" s="18"/>
      <c r="B829" s="8" t="s">
        <v>428</v>
      </c>
      <c r="C829" s="8"/>
      <c r="D829" s="8"/>
      <c r="E829" s="9" t="s">
        <v>429</v>
      </c>
      <c r="F829" s="26">
        <f>F830+F850</f>
        <v>129172</v>
      </c>
    </row>
    <row r="830" spans="1:6" ht="18.75" customHeight="1">
      <c r="A830" s="18"/>
      <c r="B830" s="8" t="s">
        <v>430</v>
      </c>
      <c r="C830" s="8"/>
      <c r="D830" s="8"/>
      <c r="E830" s="9" t="s">
        <v>431</v>
      </c>
      <c r="F830" s="26">
        <f>F831</f>
        <v>104108</v>
      </c>
    </row>
    <row r="831" spans="1:6" ht="25.5" customHeight="1">
      <c r="A831" s="23"/>
      <c r="B831" s="23"/>
      <c r="C831" s="23" t="s">
        <v>49</v>
      </c>
      <c r="D831" s="23" t="s">
        <v>299</v>
      </c>
      <c r="E831" s="13" t="s">
        <v>432</v>
      </c>
      <c r="F831" s="26">
        <f>F832+F838</f>
        <v>104108</v>
      </c>
    </row>
    <row r="832" spans="1:6" ht="18.75" customHeight="1">
      <c r="A832" s="23"/>
      <c r="B832" s="23"/>
      <c r="C832" s="8" t="s">
        <v>50</v>
      </c>
      <c r="D832" s="7"/>
      <c r="E832" s="6" t="s">
        <v>51</v>
      </c>
      <c r="F832" s="26">
        <f>F833</f>
        <v>408</v>
      </c>
    </row>
    <row r="833" spans="1:6" ht="18.75" customHeight="1">
      <c r="A833" s="23"/>
      <c r="B833" s="23"/>
      <c r="C833" s="8" t="s">
        <v>52</v>
      </c>
      <c r="D833" s="7"/>
      <c r="E833" s="6" t="s">
        <v>53</v>
      </c>
      <c r="F833" s="26">
        <f>F834+F836</f>
        <v>408</v>
      </c>
    </row>
    <row r="834" spans="1:6" ht="18.75" customHeight="1">
      <c r="A834" s="23"/>
      <c r="B834" s="23"/>
      <c r="C834" s="7" t="s">
        <v>54</v>
      </c>
      <c r="D834" s="18"/>
      <c r="E834" s="11" t="s">
        <v>866</v>
      </c>
      <c r="F834" s="25">
        <f>F835</f>
        <v>355</v>
      </c>
    </row>
    <row r="835" spans="1:6" ht="18.75" customHeight="1">
      <c r="A835" s="18"/>
      <c r="B835" s="18"/>
      <c r="C835" s="18"/>
      <c r="D835" s="18" t="s">
        <v>12</v>
      </c>
      <c r="E835" s="11" t="s">
        <v>13</v>
      </c>
      <c r="F835" s="25">
        <v>355</v>
      </c>
    </row>
    <row r="836" spans="1:6" ht="24" customHeight="1">
      <c r="A836" s="23"/>
      <c r="B836" s="23"/>
      <c r="C836" s="7" t="s">
        <v>298</v>
      </c>
      <c r="D836" s="18"/>
      <c r="E836" s="10" t="s">
        <v>867</v>
      </c>
      <c r="F836" s="25">
        <f>F837</f>
        <v>53</v>
      </c>
    </row>
    <row r="837" spans="1:6" ht="18.75" customHeight="1">
      <c r="A837" s="18"/>
      <c r="B837" s="18"/>
      <c r="C837" s="7"/>
      <c r="D837" s="18" t="s">
        <v>12</v>
      </c>
      <c r="E837" s="11" t="s">
        <v>13</v>
      </c>
      <c r="F837" s="25">
        <v>53</v>
      </c>
    </row>
    <row r="838" spans="1:6" ht="37.5" customHeight="1">
      <c r="A838" s="23"/>
      <c r="B838" s="23"/>
      <c r="C838" s="23" t="s">
        <v>65</v>
      </c>
      <c r="D838" s="23" t="s">
        <v>299</v>
      </c>
      <c r="E838" s="13" t="s">
        <v>66</v>
      </c>
      <c r="F838" s="26">
        <f>F839</f>
        <v>103700</v>
      </c>
    </row>
    <row r="839" spans="1:6" ht="24" customHeight="1">
      <c r="A839" s="23"/>
      <c r="B839" s="23"/>
      <c r="C839" s="23" t="s">
        <v>67</v>
      </c>
      <c r="D839" s="23"/>
      <c r="E839" s="13" t="s">
        <v>29</v>
      </c>
      <c r="F839" s="26">
        <f>F840+F842+F844+F848+F846</f>
        <v>103700</v>
      </c>
    </row>
    <row r="840" spans="1:6" ht="18.75" customHeight="1">
      <c r="A840" s="23"/>
      <c r="B840" s="23"/>
      <c r="C840" s="18" t="s">
        <v>72</v>
      </c>
      <c r="D840" s="18" t="s">
        <v>299</v>
      </c>
      <c r="E840" s="10" t="s">
        <v>73</v>
      </c>
      <c r="F840" s="25">
        <f>F841</f>
        <v>39595</v>
      </c>
    </row>
    <row r="841" spans="1:6" ht="18.75" customHeight="1">
      <c r="A841" s="18"/>
      <c r="B841" s="18"/>
      <c r="C841" s="18"/>
      <c r="D841" s="18" t="s">
        <v>12</v>
      </c>
      <c r="E841" s="11" t="s">
        <v>13</v>
      </c>
      <c r="F841" s="25">
        <v>39595</v>
      </c>
    </row>
    <row r="842" spans="1:6" ht="18.75" customHeight="1">
      <c r="A842" s="23"/>
      <c r="B842" s="23"/>
      <c r="C842" s="18" t="s">
        <v>74</v>
      </c>
      <c r="D842" s="18" t="s">
        <v>299</v>
      </c>
      <c r="E842" s="10" t="s">
        <v>310</v>
      </c>
      <c r="F842" s="25">
        <f>F843</f>
        <v>23901</v>
      </c>
    </row>
    <row r="843" spans="1:6" ht="18.75" customHeight="1">
      <c r="A843" s="18"/>
      <c r="B843" s="18"/>
      <c r="C843" s="18"/>
      <c r="D843" s="18" t="s">
        <v>12</v>
      </c>
      <c r="E843" s="11" t="s">
        <v>13</v>
      </c>
      <c r="F843" s="25">
        <v>23901</v>
      </c>
    </row>
    <row r="844" spans="1:6" ht="18.75" customHeight="1">
      <c r="A844" s="23"/>
      <c r="B844" s="23"/>
      <c r="C844" s="18" t="s">
        <v>75</v>
      </c>
      <c r="D844" s="18" t="s">
        <v>299</v>
      </c>
      <c r="E844" s="10" t="s">
        <v>311</v>
      </c>
      <c r="F844" s="25">
        <f>F845</f>
        <v>39604</v>
      </c>
    </row>
    <row r="845" spans="1:6" ht="18.75" customHeight="1">
      <c r="A845" s="18"/>
      <c r="B845" s="18"/>
      <c r="C845" s="18"/>
      <c r="D845" s="18" t="s">
        <v>12</v>
      </c>
      <c r="E845" s="11" t="s">
        <v>13</v>
      </c>
      <c r="F845" s="25">
        <v>39604</v>
      </c>
    </row>
    <row r="846" spans="1:6" ht="37.5" customHeight="1">
      <c r="A846" s="23"/>
      <c r="B846" s="23"/>
      <c r="C846" s="18" t="s">
        <v>79</v>
      </c>
      <c r="D846" s="18" t="s">
        <v>299</v>
      </c>
      <c r="E846" s="10" t="s">
        <v>80</v>
      </c>
      <c r="F846" s="25">
        <f>F847</f>
        <v>50</v>
      </c>
    </row>
    <row r="847" spans="1:6" ht="18.75" customHeight="1">
      <c r="A847" s="18"/>
      <c r="B847" s="18"/>
      <c r="C847" s="18"/>
      <c r="D847" s="18" t="s">
        <v>12</v>
      </c>
      <c r="E847" s="11" t="s">
        <v>13</v>
      </c>
      <c r="F847" s="25">
        <v>50</v>
      </c>
    </row>
    <row r="848" spans="1:6" ht="37.5" customHeight="1">
      <c r="A848" s="23"/>
      <c r="B848" s="23"/>
      <c r="C848" s="18" t="s">
        <v>81</v>
      </c>
      <c r="D848" s="18" t="s">
        <v>299</v>
      </c>
      <c r="E848" s="10" t="s">
        <v>82</v>
      </c>
      <c r="F848" s="25">
        <f>F849</f>
        <v>550</v>
      </c>
    </row>
    <row r="849" spans="1:6" ht="18.75" customHeight="1">
      <c r="A849" s="18"/>
      <c r="B849" s="18"/>
      <c r="C849" s="18"/>
      <c r="D849" s="18" t="s">
        <v>12</v>
      </c>
      <c r="E849" s="11" t="s">
        <v>13</v>
      </c>
      <c r="F849" s="25">
        <v>550</v>
      </c>
    </row>
    <row r="850" spans="1:6" ht="18.75" customHeight="1">
      <c r="A850" s="18"/>
      <c r="B850" s="17" t="s">
        <v>433</v>
      </c>
      <c r="C850" s="8"/>
      <c r="D850" s="8"/>
      <c r="E850" s="9" t="s">
        <v>434</v>
      </c>
      <c r="F850" s="26">
        <f>F851+F868</f>
        <v>25064</v>
      </c>
    </row>
    <row r="851" spans="1:6" ht="18.75">
      <c r="A851" s="23"/>
      <c r="B851" s="23"/>
      <c r="C851" s="23" t="s">
        <v>49</v>
      </c>
      <c r="D851" s="23" t="s">
        <v>299</v>
      </c>
      <c r="E851" s="13" t="s">
        <v>432</v>
      </c>
      <c r="F851" s="26">
        <f>F852+F858</f>
        <v>24934</v>
      </c>
    </row>
    <row r="852" spans="1:6" ht="18.75" customHeight="1">
      <c r="A852" s="23"/>
      <c r="B852" s="23"/>
      <c r="C852" s="23" t="s">
        <v>50</v>
      </c>
      <c r="D852" s="23" t="s">
        <v>299</v>
      </c>
      <c r="E852" s="13" t="s">
        <v>51</v>
      </c>
      <c r="F852" s="26">
        <f>F853</f>
        <v>2896</v>
      </c>
    </row>
    <row r="853" spans="1:6" ht="18.75" customHeight="1">
      <c r="A853" s="23"/>
      <c r="B853" s="23"/>
      <c r="C853" s="23" t="s">
        <v>52</v>
      </c>
      <c r="D853" s="23"/>
      <c r="E853" s="13" t="s">
        <v>53</v>
      </c>
      <c r="F853" s="26">
        <f>F854+F856</f>
        <v>2896</v>
      </c>
    </row>
    <row r="854" spans="1:6" ht="18.75" customHeight="1">
      <c r="A854" s="23"/>
      <c r="B854" s="23"/>
      <c r="C854" s="18" t="s">
        <v>55</v>
      </c>
      <c r="D854" s="18" t="s">
        <v>299</v>
      </c>
      <c r="E854" s="10" t="s">
        <v>473</v>
      </c>
      <c r="F854" s="25">
        <f>F855</f>
        <v>2070</v>
      </c>
    </row>
    <row r="855" spans="1:6" ht="18.75" customHeight="1">
      <c r="A855" s="18"/>
      <c r="B855" s="18"/>
      <c r="C855" s="18"/>
      <c r="D855" s="18" t="s">
        <v>16</v>
      </c>
      <c r="E855" s="11" t="s">
        <v>17</v>
      </c>
      <c r="F855" s="25">
        <v>2070</v>
      </c>
    </row>
    <row r="856" spans="1:6" ht="18.75" customHeight="1">
      <c r="A856" s="23"/>
      <c r="B856" s="23"/>
      <c r="C856" s="18" t="s">
        <v>56</v>
      </c>
      <c r="D856" s="18" t="s">
        <v>299</v>
      </c>
      <c r="E856" s="10" t="s">
        <v>57</v>
      </c>
      <c r="F856" s="25">
        <f>F857</f>
        <v>826</v>
      </c>
    </row>
    <row r="857" spans="1:6" ht="18.75" customHeight="1">
      <c r="A857" s="18"/>
      <c r="B857" s="18"/>
      <c r="C857" s="18"/>
      <c r="D857" s="18" t="s">
        <v>16</v>
      </c>
      <c r="E857" s="11" t="s">
        <v>17</v>
      </c>
      <c r="F857" s="25">
        <v>826</v>
      </c>
    </row>
    <row r="858" spans="1:6" ht="37.5" customHeight="1">
      <c r="A858" s="23"/>
      <c r="B858" s="23"/>
      <c r="C858" s="23" t="s">
        <v>65</v>
      </c>
      <c r="D858" s="23" t="s">
        <v>299</v>
      </c>
      <c r="E858" s="13" t="s">
        <v>66</v>
      </c>
      <c r="F858" s="26">
        <f>F859</f>
        <v>22038</v>
      </c>
    </row>
    <row r="859" spans="1:6" ht="19.5" customHeight="1">
      <c r="A859" s="23"/>
      <c r="B859" s="23"/>
      <c r="C859" s="23" t="s">
        <v>67</v>
      </c>
      <c r="D859" s="23"/>
      <c r="E859" s="13" t="s">
        <v>29</v>
      </c>
      <c r="F859" s="26">
        <f>F860+F864+F866</f>
        <v>22038</v>
      </c>
    </row>
    <row r="860" spans="1:6" ht="18.75" customHeight="1">
      <c r="A860" s="23"/>
      <c r="B860" s="23"/>
      <c r="C860" s="18" t="s">
        <v>68</v>
      </c>
      <c r="D860" s="18" t="s">
        <v>299</v>
      </c>
      <c r="E860" s="10" t="s">
        <v>32</v>
      </c>
      <c r="F860" s="25">
        <f>SUM(F861:F863)</f>
        <v>6476</v>
      </c>
    </row>
    <row r="861" spans="1:6" ht="37.5" customHeight="1">
      <c r="A861" s="18"/>
      <c r="B861" s="18"/>
      <c r="C861" s="18"/>
      <c r="D861" s="18" t="s">
        <v>33</v>
      </c>
      <c r="E861" s="11" t="s">
        <v>34</v>
      </c>
      <c r="F861" s="25">
        <v>6088.1</v>
      </c>
    </row>
    <row r="862" spans="1:6" ht="18.75" customHeight="1">
      <c r="A862" s="18"/>
      <c r="B862" s="18"/>
      <c r="C862" s="18"/>
      <c r="D862" s="18" t="s">
        <v>16</v>
      </c>
      <c r="E862" s="11" t="s">
        <v>17</v>
      </c>
      <c r="F862" s="25">
        <v>377</v>
      </c>
    </row>
    <row r="863" spans="1:6" ht="18.75" customHeight="1">
      <c r="A863" s="18"/>
      <c r="B863" s="18"/>
      <c r="C863" s="18"/>
      <c r="D863" s="18" t="s">
        <v>47</v>
      </c>
      <c r="E863" s="11" t="s">
        <v>48</v>
      </c>
      <c r="F863" s="25">
        <v>10.9</v>
      </c>
    </row>
    <row r="864" spans="1:6" ht="18.75" customHeight="1">
      <c r="A864" s="23"/>
      <c r="B864" s="23"/>
      <c r="C864" s="18" t="s">
        <v>76</v>
      </c>
      <c r="D864" s="18" t="s">
        <v>299</v>
      </c>
      <c r="E864" s="10" t="s">
        <v>312</v>
      </c>
      <c r="F864" s="25">
        <f>F865</f>
        <v>4867</v>
      </c>
    </row>
    <row r="865" spans="1:6" ht="18.75" customHeight="1">
      <c r="A865" s="18"/>
      <c r="B865" s="18"/>
      <c r="C865" s="18"/>
      <c r="D865" s="18" t="s">
        <v>12</v>
      </c>
      <c r="E865" s="11" t="s">
        <v>13</v>
      </c>
      <c r="F865" s="25">
        <v>4867</v>
      </c>
    </row>
    <row r="866" spans="1:6" ht="18.75" customHeight="1">
      <c r="A866" s="184"/>
      <c r="B866" s="184"/>
      <c r="C866" s="185" t="s">
        <v>77</v>
      </c>
      <c r="D866" s="185" t="s">
        <v>299</v>
      </c>
      <c r="E866" s="186" t="s">
        <v>78</v>
      </c>
      <c r="F866" s="187">
        <f>F867</f>
        <v>10695</v>
      </c>
    </row>
    <row r="867" spans="1:8" s="189" customFormat="1" ht="18.75" customHeight="1">
      <c r="A867" s="18"/>
      <c r="B867" s="18"/>
      <c r="C867" s="18"/>
      <c r="D867" s="18" t="s">
        <v>12</v>
      </c>
      <c r="E867" s="11" t="s">
        <v>13</v>
      </c>
      <c r="F867" s="25">
        <v>10695</v>
      </c>
      <c r="G867" s="2"/>
      <c r="H867" s="188"/>
    </row>
    <row r="868" spans="1:6" ht="37.5" customHeight="1">
      <c r="A868" s="180"/>
      <c r="B868" s="180"/>
      <c r="C868" s="180" t="s">
        <v>83</v>
      </c>
      <c r="D868" s="180" t="s">
        <v>299</v>
      </c>
      <c r="E868" s="181" t="s">
        <v>794</v>
      </c>
      <c r="F868" s="182">
        <f>F869</f>
        <v>130</v>
      </c>
    </row>
    <row r="869" spans="1:6" ht="18.75" customHeight="1">
      <c r="A869" s="23"/>
      <c r="B869" s="23"/>
      <c r="C869" s="23" t="s">
        <v>84</v>
      </c>
      <c r="D869" s="23" t="s">
        <v>299</v>
      </c>
      <c r="E869" s="13" t="s">
        <v>385</v>
      </c>
      <c r="F869" s="26">
        <f>F873+F876+F870</f>
        <v>130</v>
      </c>
    </row>
    <row r="870" spans="1:6" ht="18.75" customHeight="1">
      <c r="A870" s="23"/>
      <c r="B870" s="23"/>
      <c r="C870" s="23" t="s">
        <v>85</v>
      </c>
      <c r="D870" s="23"/>
      <c r="E870" s="13" t="s">
        <v>86</v>
      </c>
      <c r="F870" s="26">
        <f>F871</f>
        <v>20</v>
      </c>
    </row>
    <row r="871" spans="1:6" ht="18.75" customHeight="1">
      <c r="A871" s="23"/>
      <c r="B871" s="23"/>
      <c r="C871" s="18" t="s">
        <v>88</v>
      </c>
      <c r="D871" s="18" t="s">
        <v>299</v>
      </c>
      <c r="E871" s="10" t="s">
        <v>869</v>
      </c>
      <c r="F871" s="25">
        <f>F872</f>
        <v>20</v>
      </c>
    </row>
    <row r="872" spans="1:6" ht="18.75" customHeight="1">
      <c r="A872" s="23"/>
      <c r="B872" s="23"/>
      <c r="C872" s="18"/>
      <c r="D872" s="18" t="s">
        <v>16</v>
      </c>
      <c r="E872" s="11" t="s">
        <v>17</v>
      </c>
      <c r="F872" s="25">
        <v>20</v>
      </c>
    </row>
    <row r="873" spans="1:6" ht="39.75" customHeight="1">
      <c r="A873" s="23"/>
      <c r="B873" s="23"/>
      <c r="C873" s="23" t="s">
        <v>89</v>
      </c>
      <c r="D873" s="23"/>
      <c r="E873" s="129" t="s">
        <v>870</v>
      </c>
      <c r="F873" s="26">
        <f>F874</f>
        <v>95</v>
      </c>
    </row>
    <row r="874" spans="1:6" ht="18.75" customHeight="1">
      <c r="A874" s="23"/>
      <c r="B874" s="23"/>
      <c r="C874" s="18" t="s">
        <v>90</v>
      </c>
      <c r="D874" s="18" t="s">
        <v>299</v>
      </c>
      <c r="E874" s="282" t="s">
        <v>871</v>
      </c>
      <c r="F874" s="25">
        <f>F875</f>
        <v>95</v>
      </c>
    </row>
    <row r="875" spans="1:6" ht="18.75" customHeight="1">
      <c r="A875" s="18"/>
      <c r="B875" s="18"/>
      <c r="C875" s="18"/>
      <c r="D875" s="18" t="s">
        <v>16</v>
      </c>
      <c r="E875" s="11" t="s">
        <v>17</v>
      </c>
      <c r="F875" s="25">
        <v>95</v>
      </c>
    </row>
    <row r="876" spans="1:6" ht="18.75" customHeight="1">
      <c r="A876" s="23"/>
      <c r="B876" s="23"/>
      <c r="C876" s="23" t="s">
        <v>91</v>
      </c>
      <c r="D876" s="23"/>
      <c r="E876" s="13" t="s">
        <v>92</v>
      </c>
      <c r="F876" s="26">
        <f>F877</f>
        <v>15</v>
      </c>
    </row>
    <row r="877" spans="1:6" ht="18.75" customHeight="1">
      <c r="A877" s="23"/>
      <c r="B877" s="23"/>
      <c r="C877" s="18" t="s">
        <v>93</v>
      </c>
      <c r="D877" s="18" t="s">
        <v>299</v>
      </c>
      <c r="E877" s="10" t="s">
        <v>94</v>
      </c>
      <c r="F877" s="25">
        <f>F878</f>
        <v>15</v>
      </c>
    </row>
    <row r="878" spans="1:6" ht="18.75" customHeight="1">
      <c r="A878" s="18"/>
      <c r="B878" s="18"/>
      <c r="C878" s="18"/>
      <c r="D878" s="18" t="s">
        <v>16</v>
      </c>
      <c r="E878" s="11" t="s">
        <v>17</v>
      </c>
      <c r="F878" s="25">
        <v>15</v>
      </c>
    </row>
    <row r="879" spans="1:6" ht="18.75" customHeight="1">
      <c r="A879" s="18"/>
      <c r="B879" s="8" t="s">
        <v>436</v>
      </c>
      <c r="C879" s="8"/>
      <c r="D879" s="8"/>
      <c r="E879" s="9" t="s">
        <v>437</v>
      </c>
      <c r="F879" s="26">
        <f aca="true" t="shared" si="2" ref="F879:F888">F880</f>
        <v>12800.6</v>
      </c>
    </row>
    <row r="880" spans="1:6" ht="18.75" customHeight="1">
      <c r="A880" s="18"/>
      <c r="B880" s="8" t="s">
        <v>467</v>
      </c>
      <c r="C880" s="8"/>
      <c r="D880" s="8"/>
      <c r="E880" s="9" t="s">
        <v>440</v>
      </c>
      <c r="F880" s="26">
        <f>F885+F881</f>
        <v>12800.6</v>
      </c>
    </row>
    <row r="881" spans="1:6" ht="44.25" customHeight="1">
      <c r="A881" s="18"/>
      <c r="B881" s="8"/>
      <c r="C881" s="23" t="s">
        <v>65</v>
      </c>
      <c r="D881" s="23" t="s">
        <v>299</v>
      </c>
      <c r="E881" s="13" t="s">
        <v>66</v>
      </c>
      <c r="F881" s="26">
        <f>F882</f>
        <v>600.6</v>
      </c>
    </row>
    <row r="882" spans="1:6" ht="18.75" customHeight="1">
      <c r="A882" s="18"/>
      <c r="B882" s="8"/>
      <c r="C882" s="23" t="s">
        <v>67</v>
      </c>
      <c r="D882" s="23"/>
      <c r="E882" s="13" t="s">
        <v>29</v>
      </c>
      <c r="F882" s="26">
        <f>F883</f>
        <v>600.6</v>
      </c>
    </row>
    <row r="883" spans="1:7" s="193" customFormat="1" ht="59.25" customHeight="1">
      <c r="A883" s="258"/>
      <c r="B883" s="257"/>
      <c r="C883" s="258" t="s">
        <v>804</v>
      </c>
      <c r="D883" s="257"/>
      <c r="E883" s="254" t="s">
        <v>805</v>
      </c>
      <c r="F883" s="259">
        <f>F884</f>
        <v>600.6</v>
      </c>
      <c r="G883" s="2"/>
    </row>
    <row r="884" spans="1:7" s="193" customFormat="1" ht="18.75" customHeight="1">
      <c r="A884" s="258"/>
      <c r="B884" s="257"/>
      <c r="C884" s="257"/>
      <c r="D884" s="258" t="s">
        <v>12</v>
      </c>
      <c r="E884" s="253" t="s">
        <v>13</v>
      </c>
      <c r="F884" s="259">
        <v>600.6</v>
      </c>
      <c r="G884" s="2"/>
    </row>
    <row r="885" spans="1:6" ht="18.75" customHeight="1">
      <c r="A885" s="23"/>
      <c r="B885" s="23"/>
      <c r="C885" s="23" t="s">
        <v>220</v>
      </c>
      <c r="D885" s="23" t="s">
        <v>299</v>
      </c>
      <c r="E885" s="13" t="s">
        <v>816</v>
      </c>
      <c r="F885" s="26">
        <f t="shared" si="2"/>
        <v>12200</v>
      </c>
    </row>
    <row r="886" spans="1:6" ht="18.75" customHeight="1">
      <c r="A886" s="23"/>
      <c r="B886" s="23"/>
      <c r="C886" s="261" t="s">
        <v>221</v>
      </c>
      <c r="D886" s="23" t="s">
        <v>299</v>
      </c>
      <c r="E886" s="13" t="s">
        <v>474</v>
      </c>
      <c r="F886" s="26">
        <f t="shared" si="2"/>
        <v>12200</v>
      </c>
    </row>
    <row r="887" spans="1:6" ht="18.75" customHeight="1">
      <c r="A887" s="23"/>
      <c r="B887" s="23"/>
      <c r="C887" s="261" t="s">
        <v>222</v>
      </c>
      <c r="D887" s="23"/>
      <c r="E887" s="13" t="s">
        <v>223</v>
      </c>
      <c r="F887" s="26">
        <f t="shared" si="2"/>
        <v>12200</v>
      </c>
    </row>
    <row r="888" spans="1:6" ht="18.75" customHeight="1">
      <c r="A888" s="23"/>
      <c r="B888" s="23"/>
      <c r="C888" s="76" t="s">
        <v>769</v>
      </c>
      <c r="D888" s="76"/>
      <c r="E888" s="282" t="s">
        <v>868</v>
      </c>
      <c r="F888" s="25">
        <f t="shared" si="2"/>
        <v>12200</v>
      </c>
    </row>
    <row r="889" spans="1:6" ht="18.75" customHeight="1">
      <c r="A889" s="18"/>
      <c r="B889" s="18"/>
      <c r="C889" s="260"/>
      <c r="D889" s="18" t="s">
        <v>21</v>
      </c>
      <c r="E889" s="11" t="s">
        <v>22</v>
      </c>
      <c r="F889" s="25">
        <v>12200</v>
      </c>
    </row>
    <row r="890" spans="1:6" ht="18.75" customHeight="1">
      <c r="A890" s="18"/>
      <c r="B890" s="18"/>
      <c r="C890" s="260"/>
      <c r="D890" s="18"/>
      <c r="E890" s="11"/>
      <c r="F890" s="25"/>
    </row>
    <row r="891" spans="1:6" ht="18.75">
      <c r="A891" s="23" t="s">
        <v>475</v>
      </c>
      <c r="B891" s="23"/>
      <c r="C891" s="23" t="s">
        <v>299</v>
      </c>
      <c r="D891" s="23" t="s">
        <v>299</v>
      </c>
      <c r="E891" s="13" t="s">
        <v>476</v>
      </c>
      <c r="F891" s="52">
        <f>F892+F900+F928+F935</f>
        <v>71748.8</v>
      </c>
    </row>
    <row r="892" spans="1:6" ht="18.75" customHeight="1">
      <c r="A892" s="23"/>
      <c r="B892" s="8" t="s">
        <v>356</v>
      </c>
      <c r="C892" s="8"/>
      <c r="D892" s="8"/>
      <c r="E892" s="9" t="s">
        <v>357</v>
      </c>
      <c r="F892" s="52">
        <f>F893</f>
        <v>22</v>
      </c>
    </row>
    <row r="893" spans="1:6" ht="18.75" customHeight="1">
      <c r="A893" s="23"/>
      <c r="B893" s="8" t="s">
        <v>360</v>
      </c>
      <c r="C893" s="8"/>
      <c r="D893" s="8"/>
      <c r="E893" s="9" t="s">
        <v>361</v>
      </c>
      <c r="F893" s="52">
        <f>F894</f>
        <v>22</v>
      </c>
    </row>
    <row r="894" spans="1:6" ht="38.25" customHeight="1">
      <c r="A894" s="23"/>
      <c r="B894" s="23"/>
      <c r="C894" s="23" t="s">
        <v>234</v>
      </c>
      <c r="D894" s="23" t="s">
        <v>299</v>
      </c>
      <c r="E894" s="13" t="s">
        <v>742</v>
      </c>
      <c r="F894" s="52">
        <f>F895</f>
        <v>22</v>
      </c>
    </row>
    <row r="895" spans="1:6" ht="18.75" customHeight="1">
      <c r="A895" s="23"/>
      <c r="B895" s="23"/>
      <c r="C895" s="23" t="s">
        <v>235</v>
      </c>
      <c r="D895" s="23" t="s">
        <v>299</v>
      </c>
      <c r="E895" s="13" t="s">
        <v>236</v>
      </c>
      <c r="F895" s="52">
        <f>F896</f>
        <v>22</v>
      </c>
    </row>
    <row r="896" spans="1:6" ht="37.5" customHeight="1">
      <c r="A896" s="23"/>
      <c r="B896" s="23"/>
      <c r="C896" s="23" t="s">
        <v>237</v>
      </c>
      <c r="D896" s="23"/>
      <c r="E896" s="13" t="s">
        <v>238</v>
      </c>
      <c r="F896" s="52">
        <f>F897</f>
        <v>22</v>
      </c>
    </row>
    <row r="897" spans="1:6" ht="18.75" customHeight="1">
      <c r="A897" s="18"/>
      <c r="B897" s="18"/>
      <c r="C897" s="18" t="s">
        <v>239</v>
      </c>
      <c r="D897" s="18" t="s">
        <v>299</v>
      </c>
      <c r="E897" s="10" t="s">
        <v>240</v>
      </c>
      <c r="F897" s="51">
        <f>F899+F898</f>
        <v>22</v>
      </c>
    </row>
    <row r="898" spans="1:6" ht="41.25" customHeight="1" hidden="1">
      <c r="A898" s="18"/>
      <c r="B898" s="18"/>
      <c r="C898" s="18"/>
      <c r="D898" s="18" t="s">
        <v>33</v>
      </c>
      <c r="E898" s="11" t="s">
        <v>34</v>
      </c>
      <c r="F898" s="25"/>
    </row>
    <row r="899" spans="1:6" ht="18.75" customHeight="1">
      <c r="A899" s="18"/>
      <c r="B899" s="18"/>
      <c r="C899" s="18"/>
      <c r="D899" s="18" t="s">
        <v>16</v>
      </c>
      <c r="E899" s="11" t="s">
        <v>17</v>
      </c>
      <c r="F899" s="25">
        <v>22</v>
      </c>
    </row>
    <row r="900" spans="1:6" ht="18.75" customHeight="1">
      <c r="A900" s="18"/>
      <c r="B900" s="8" t="s">
        <v>419</v>
      </c>
      <c r="C900" s="8"/>
      <c r="D900" s="8"/>
      <c r="E900" s="9" t="s">
        <v>420</v>
      </c>
      <c r="F900" s="26">
        <f>F901+F907+F922</f>
        <v>58203</v>
      </c>
    </row>
    <row r="901" spans="1:6" ht="18.75" customHeight="1">
      <c r="A901" s="18"/>
      <c r="B901" s="23" t="s">
        <v>424</v>
      </c>
      <c r="C901" s="23"/>
      <c r="D901" s="23"/>
      <c r="E901" s="12" t="s">
        <v>425</v>
      </c>
      <c r="F901" s="26">
        <f>F902</f>
        <v>57200</v>
      </c>
    </row>
    <row r="902" spans="1:6" ht="18.75" customHeight="1">
      <c r="A902" s="23"/>
      <c r="B902" s="23"/>
      <c r="C902" s="23" t="s">
        <v>193</v>
      </c>
      <c r="D902" s="23" t="s">
        <v>299</v>
      </c>
      <c r="E902" s="13" t="s">
        <v>817</v>
      </c>
      <c r="F902" s="52">
        <f>F903</f>
        <v>57200</v>
      </c>
    </row>
    <row r="903" spans="1:6" ht="39.75" customHeight="1">
      <c r="A903" s="23"/>
      <c r="B903" s="23"/>
      <c r="C903" s="23" t="s">
        <v>200</v>
      </c>
      <c r="D903" s="23" t="s">
        <v>299</v>
      </c>
      <c r="E903" s="13" t="s">
        <v>819</v>
      </c>
      <c r="F903" s="52">
        <f>F904</f>
        <v>57200</v>
      </c>
    </row>
    <row r="904" spans="1:6" ht="25.5" customHeight="1">
      <c r="A904" s="23"/>
      <c r="B904" s="23"/>
      <c r="C904" s="23" t="s">
        <v>201</v>
      </c>
      <c r="D904" s="23"/>
      <c r="E904" s="13" t="s">
        <v>29</v>
      </c>
      <c r="F904" s="52">
        <f>F905</f>
        <v>57200</v>
      </c>
    </row>
    <row r="905" spans="1:6" ht="18.75" customHeight="1">
      <c r="A905" s="23"/>
      <c r="B905" s="23"/>
      <c r="C905" s="18" t="s">
        <v>203</v>
      </c>
      <c r="D905" s="18" t="s">
        <v>299</v>
      </c>
      <c r="E905" s="10" t="s">
        <v>38</v>
      </c>
      <c r="F905" s="51">
        <f>F906</f>
        <v>57200</v>
      </c>
    </row>
    <row r="906" spans="1:6" ht="18.75" customHeight="1">
      <c r="A906" s="18"/>
      <c r="B906" s="23"/>
      <c r="C906" s="18"/>
      <c r="D906" s="18" t="s">
        <v>12</v>
      </c>
      <c r="E906" s="11" t="s">
        <v>13</v>
      </c>
      <c r="F906" s="25">
        <v>57200</v>
      </c>
    </row>
    <row r="907" spans="1:6" ht="18.75" customHeight="1">
      <c r="A907" s="18"/>
      <c r="B907" s="23" t="s">
        <v>504</v>
      </c>
      <c r="C907" s="23"/>
      <c r="D907" s="23"/>
      <c r="E907" s="12" t="s">
        <v>556</v>
      </c>
      <c r="F907" s="26">
        <f>F908+F917</f>
        <v>145</v>
      </c>
    </row>
    <row r="908" spans="1:6" ht="18.75" customHeight="1">
      <c r="A908" s="18"/>
      <c r="B908" s="18"/>
      <c r="C908" s="23" t="s">
        <v>193</v>
      </c>
      <c r="D908" s="23" t="s">
        <v>299</v>
      </c>
      <c r="E908" s="13" t="s">
        <v>817</v>
      </c>
      <c r="F908" s="26">
        <f>F909+F913</f>
        <v>135</v>
      </c>
    </row>
    <row r="909" spans="1:6" ht="18.75" customHeight="1">
      <c r="A909" s="18"/>
      <c r="B909" s="18"/>
      <c r="C909" s="23" t="s">
        <v>194</v>
      </c>
      <c r="D909" s="23" t="s">
        <v>299</v>
      </c>
      <c r="E909" s="13" t="s">
        <v>411</v>
      </c>
      <c r="F909" s="26">
        <f>F910</f>
        <v>15</v>
      </c>
    </row>
    <row r="910" spans="1:6" ht="18.75" customHeight="1">
      <c r="A910" s="18"/>
      <c r="B910" s="18"/>
      <c r="C910" s="23" t="s">
        <v>197</v>
      </c>
      <c r="D910" s="23"/>
      <c r="E910" s="13" t="s">
        <v>198</v>
      </c>
      <c r="F910" s="26">
        <f>F911</f>
        <v>15</v>
      </c>
    </row>
    <row r="911" spans="1:6" ht="18.75" customHeight="1">
      <c r="A911" s="18"/>
      <c r="B911" s="18"/>
      <c r="C911" s="18" t="s">
        <v>314</v>
      </c>
      <c r="D911" s="18" t="s">
        <v>299</v>
      </c>
      <c r="E911" s="10" t="s">
        <v>478</v>
      </c>
      <c r="F911" s="51">
        <f>F912</f>
        <v>15</v>
      </c>
    </row>
    <row r="912" spans="1:6" ht="18.75" customHeight="1">
      <c r="A912" s="18"/>
      <c r="B912" s="18"/>
      <c r="C912" s="18"/>
      <c r="D912" s="18" t="s">
        <v>12</v>
      </c>
      <c r="E912" s="11" t="s">
        <v>13</v>
      </c>
      <c r="F912" s="25">
        <v>15</v>
      </c>
    </row>
    <row r="913" spans="1:6" ht="46.5" customHeight="1">
      <c r="A913" s="18"/>
      <c r="B913" s="18"/>
      <c r="C913" s="23" t="s">
        <v>200</v>
      </c>
      <c r="D913" s="23" t="s">
        <v>299</v>
      </c>
      <c r="E913" s="13" t="s">
        <v>819</v>
      </c>
      <c r="F913" s="26">
        <f>F914</f>
        <v>120</v>
      </c>
    </row>
    <row r="914" spans="1:6" ht="18.75" customHeight="1">
      <c r="A914" s="18"/>
      <c r="B914" s="18"/>
      <c r="C914" s="23" t="s">
        <v>201</v>
      </c>
      <c r="D914" s="23"/>
      <c r="E914" s="13" t="s">
        <v>29</v>
      </c>
      <c r="F914" s="26">
        <f>F915</f>
        <v>120</v>
      </c>
    </row>
    <row r="915" spans="1:6" ht="18.75" customHeight="1">
      <c r="A915" s="18"/>
      <c r="B915" s="18"/>
      <c r="C915" s="18" t="s">
        <v>203</v>
      </c>
      <c r="D915" s="18" t="s">
        <v>299</v>
      </c>
      <c r="E915" s="10" t="s">
        <v>38</v>
      </c>
      <c r="F915" s="25">
        <f>F916</f>
        <v>120</v>
      </c>
    </row>
    <row r="916" spans="1:6" ht="18.75" customHeight="1">
      <c r="A916" s="18"/>
      <c r="B916" s="18"/>
      <c r="C916" s="18"/>
      <c r="D916" s="18" t="s">
        <v>12</v>
      </c>
      <c r="E916" s="11" t="s">
        <v>13</v>
      </c>
      <c r="F916" s="25">
        <v>120</v>
      </c>
    </row>
    <row r="917" spans="1:6" ht="18.75" customHeight="1">
      <c r="A917" s="18"/>
      <c r="B917" s="18"/>
      <c r="C917" s="23" t="s">
        <v>234</v>
      </c>
      <c r="D917" s="23" t="s">
        <v>299</v>
      </c>
      <c r="E917" s="13" t="s">
        <v>375</v>
      </c>
      <c r="F917" s="26">
        <f>F918</f>
        <v>10</v>
      </c>
    </row>
    <row r="918" spans="1:6" ht="18.75" customHeight="1">
      <c r="A918" s="18"/>
      <c r="B918" s="18"/>
      <c r="C918" s="23" t="s">
        <v>235</v>
      </c>
      <c r="D918" s="23" t="s">
        <v>299</v>
      </c>
      <c r="E918" s="13" t="s">
        <v>236</v>
      </c>
      <c r="F918" s="26">
        <f>F919</f>
        <v>10</v>
      </c>
    </row>
    <row r="919" spans="1:6" ht="37.5">
      <c r="A919" s="18"/>
      <c r="B919" s="18"/>
      <c r="C919" s="23" t="s">
        <v>237</v>
      </c>
      <c r="D919" s="23"/>
      <c r="E919" s="13" t="s">
        <v>238</v>
      </c>
      <c r="F919" s="26">
        <f>F920</f>
        <v>10</v>
      </c>
    </row>
    <row r="920" spans="1:6" ht="18.75" customHeight="1">
      <c r="A920" s="18"/>
      <c r="B920" s="18"/>
      <c r="C920" s="18" t="s">
        <v>239</v>
      </c>
      <c r="D920" s="18" t="s">
        <v>299</v>
      </c>
      <c r="E920" s="10" t="s">
        <v>240</v>
      </c>
      <c r="F920" s="25">
        <f>F921</f>
        <v>10</v>
      </c>
    </row>
    <row r="921" spans="1:6" ht="18.75" customHeight="1">
      <c r="A921" s="18"/>
      <c r="B921" s="18"/>
      <c r="C921" s="18"/>
      <c r="D921" s="18" t="s">
        <v>16</v>
      </c>
      <c r="E921" s="11" t="s">
        <v>17</v>
      </c>
      <c r="F921" s="25">
        <v>10</v>
      </c>
    </row>
    <row r="922" spans="1:6" ht="18.75" customHeight="1">
      <c r="A922" s="18"/>
      <c r="B922" s="17" t="s">
        <v>465</v>
      </c>
      <c r="C922" s="8"/>
      <c r="D922" s="8"/>
      <c r="E922" s="9" t="s">
        <v>553</v>
      </c>
      <c r="F922" s="52">
        <f>F923</f>
        <v>858</v>
      </c>
    </row>
    <row r="923" spans="1:6" ht="18.75" customHeight="1">
      <c r="A923" s="23"/>
      <c r="B923" s="23"/>
      <c r="C923" s="23" t="s">
        <v>193</v>
      </c>
      <c r="D923" s="23" t="s">
        <v>299</v>
      </c>
      <c r="E923" s="13" t="s">
        <v>817</v>
      </c>
      <c r="F923" s="52">
        <f>F924</f>
        <v>858</v>
      </c>
    </row>
    <row r="924" spans="1:6" ht="34.5" customHeight="1">
      <c r="A924" s="23"/>
      <c r="B924" s="23"/>
      <c r="C924" s="23" t="s">
        <v>200</v>
      </c>
      <c r="D924" s="23" t="s">
        <v>299</v>
      </c>
      <c r="E924" s="13" t="s">
        <v>819</v>
      </c>
      <c r="F924" s="52">
        <f>F925</f>
        <v>858</v>
      </c>
    </row>
    <row r="925" spans="1:6" ht="22.5" customHeight="1">
      <c r="A925" s="23"/>
      <c r="B925" s="23"/>
      <c r="C925" s="23" t="s">
        <v>201</v>
      </c>
      <c r="D925" s="23"/>
      <c r="E925" s="13" t="s">
        <v>29</v>
      </c>
      <c r="F925" s="52">
        <f>F926</f>
        <v>858</v>
      </c>
    </row>
    <row r="926" spans="1:6" ht="18.75" customHeight="1">
      <c r="A926" s="23"/>
      <c r="B926" s="23"/>
      <c r="C926" s="18" t="s">
        <v>205</v>
      </c>
      <c r="D926" s="18" t="s">
        <v>299</v>
      </c>
      <c r="E926" s="10" t="s">
        <v>45</v>
      </c>
      <c r="F926" s="51">
        <f>F927</f>
        <v>858</v>
      </c>
    </row>
    <row r="927" spans="1:6" ht="18.75" customHeight="1">
      <c r="A927" s="18"/>
      <c r="B927" s="18"/>
      <c r="C927" s="18"/>
      <c r="D927" s="18" t="s">
        <v>12</v>
      </c>
      <c r="E927" s="11" t="s">
        <v>13</v>
      </c>
      <c r="F927" s="25">
        <v>858</v>
      </c>
    </row>
    <row r="928" spans="1:6" ht="18.75" customHeight="1">
      <c r="A928" s="18"/>
      <c r="B928" s="8" t="s">
        <v>436</v>
      </c>
      <c r="C928" s="8"/>
      <c r="D928" s="8"/>
      <c r="E928" s="53" t="s">
        <v>437</v>
      </c>
      <c r="F928" s="52">
        <f aca="true" t="shared" si="3" ref="F928:F933">F929</f>
        <v>600</v>
      </c>
    </row>
    <row r="929" spans="1:6" ht="18.75" customHeight="1">
      <c r="A929" s="18"/>
      <c r="B929" s="17">
        <v>1006</v>
      </c>
      <c r="C929" s="17"/>
      <c r="D929" s="8"/>
      <c r="E929" s="53" t="s">
        <v>442</v>
      </c>
      <c r="F929" s="52">
        <f t="shared" si="3"/>
        <v>600</v>
      </c>
    </row>
    <row r="930" spans="1:6" ht="18.75" customHeight="1">
      <c r="A930" s="18"/>
      <c r="B930" s="18"/>
      <c r="C930" s="23" t="s">
        <v>193</v>
      </c>
      <c r="D930" s="23" t="s">
        <v>299</v>
      </c>
      <c r="E930" s="13" t="s">
        <v>817</v>
      </c>
      <c r="F930" s="52">
        <f t="shared" si="3"/>
        <v>600</v>
      </c>
    </row>
    <row r="931" spans="1:6" ht="18.75" customHeight="1">
      <c r="A931" s="18"/>
      <c r="B931" s="18"/>
      <c r="C931" s="23" t="s">
        <v>194</v>
      </c>
      <c r="D931" s="23" t="s">
        <v>299</v>
      </c>
      <c r="E931" s="13" t="s">
        <v>411</v>
      </c>
      <c r="F931" s="52">
        <f t="shared" si="3"/>
        <v>600</v>
      </c>
    </row>
    <row r="932" spans="1:6" ht="18.75" customHeight="1">
      <c r="A932" s="18"/>
      <c r="B932" s="18"/>
      <c r="C932" s="23" t="s">
        <v>197</v>
      </c>
      <c r="D932" s="23"/>
      <c r="E932" s="13" t="s">
        <v>198</v>
      </c>
      <c r="F932" s="51">
        <f t="shared" si="3"/>
        <v>600</v>
      </c>
    </row>
    <row r="933" spans="1:6" ht="23.25" customHeight="1">
      <c r="A933" s="18"/>
      <c r="B933" s="18"/>
      <c r="C933" s="18" t="s">
        <v>341</v>
      </c>
      <c r="D933" s="18"/>
      <c r="E933" s="11" t="s">
        <v>1028</v>
      </c>
      <c r="F933" s="51">
        <f t="shared" si="3"/>
        <v>600</v>
      </c>
    </row>
    <row r="934" spans="1:6" ht="18.75" customHeight="1">
      <c r="A934" s="18"/>
      <c r="B934" s="18"/>
      <c r="C934" s="18"/>
      <c r="D934" s="18" t="s">
        <v>21</v>
      </c>
      <c r="E934" s="11" t="s">
        <v>22</v>
      </c>
      <c r="F934" s="25">
        <v>600</v>
      </c>
    </row>
    <row r="935" spans="1:6" ht="18.75" customHeight="1">
      <c r="A935" s="18"/>
      <c r="B935" s="8" t="s">
        <v>445</v>
      </c>
      <c r="C935" s="7"/>
      <c r="D935" s="18"/>
      <c r="E935" s="9" t="s">
        <v>446</v>
      </c>
      <c r="F935" s="52">
        <f>F936+F953</f>
        <v>12923.8</v>
      </c>
    </row>
    <row r="936" spans="1:6" ht="18.75" customHeight="1">
      <c r="A936" s="18"/>
      <c r="B936" s="8" t="s">
        <v>447</v>
      </c>
      <c r="C936" s="22"/>
      <c r="D936" s="8"/>
      <c r="E936" s="9" t="s">
        <v>448</v>
      </c>
      <c r="F936" s="52">
        <f>F937</f>
        <v>7805</v>
      </c>
    </row>
    <row r="937" spans="1:6" ht="18.75" customHeight="1">
      <c r="A937" s="23"/>
      <c r="B937" s="23"/>
      <c r="C937" s="23" t="s">
        <v>193</v>
      </c>
      <c r="D937" s="23" t="s">
        <v>299</v>
      </c>
      <c r="E937" s="13" t="s">
        <v>817</v>
      </c>
      <c r="F937" s="52">
        <f>F938+F949</f>
        <v>7805</v>
      </c>
    </row>
    <row r="938" spans="1:6" ht="18.75" customHeight="1">
      <c r="A938" s="23"/>
      <c r="B938" s="23"/>
      <c r="C938" s="23" t="s">
        <v>194</v>
      </c>
      <c r="D938" s="23" t="s">
        <v>299</v>
      </c>
      <c r="E938" s="13" t="s">
        <v>411</v>
      </c>
      <c r="F938" s="52">
        <f>F942+F939</f>
        <v>3657</v>
      </c>
    </row>
    <row r="939" spans="1:6" ht="18.75" customHeight="1">
      <c r="A939" s="23"/>
      <c r="B939" s="23"/>
      <c r="C939" s="23" t="s">
        <v>195</v>
      </c>
      <c r="D939" s="23"/>
      <c r="E939" s="13" t="s">
        <v>196</v>
      </c>
      <c r="F939" s="52">
        <f>F940</f>
        <v>180</v>
      </c>
    </row>
    <row r="940" spans="1:6" ht="18.75" customHeight="1">
      <c r="A940" s="23"/>
      <c r="B940" s="23"/>
      <c r="C940" s="18" t="s">
        <v>302</v>
      </c>
      <c r="D940" s="18"/>
      <c r="E940" s="10" t="s">
        <v>1056</v>
      </c>
      <c r="F940" s="51">
        <f>F941</f>
        <v>180</v>
      </c>
    </row>
    <row r="941" spans="1:6" ht="18.75" customHeight="1">
      <c r="A941" s="23"/>
      <c r="B941" s="23"/>
      <c r="C941" s="18"/>
      <c r="D941" s="18" t="s">
        <v>16</v>
      </c>
      <c r="E941" s="11" t="s">
        <v>17</v>
      </c>
      <c r="F941" s="52">
        <v>180</v>
      </c>
    </row>
    <row r="942" spans="1:6" ht="18.75" customHeight="1">
      <c r="A942" s="23"/>
      <c r="B942" s="23"/>
      <c r="C942" s="23" t="s">
        <v>197</v>
      </c>
      <c r="D942" s="23"/>
      <c r="E942" s="13" t="s">
        <v>511</v>
      </c>
      <c r="F942" s="52">
        <f>F943+F947</f>
        <v>3477</v>
      </c>
    </row>
    <row r="943" spans="1:6" ht="18.75" customHeight="1">
      <c r="A943" s="23"/>
      <c r="B943" s="23"/>
      <c r="C943" s="18" t="s">
        <v>199</v>
      </c>
      <c r="D943" s="18" t="s">
        <v>299</v>
      </c>
      <c r="E943" s="10" t="s">
        <v>477</v>
      </c>
      <c r="F943" s="51">
        <f>SUM(F944:F946)</f>
        <v>2177</v>
      </c>
    </row>
    <row r="944" spans="1:6" ht="18.75" customHeight="1">
      <c r="A944" s="18"/>
      <c r="B944" s="18"/>
      <c r="C944" s="18"/>
      <c r="D944" s="18" t="s">
        <v>16</v>
      </c>
      <c r="E944" s="11" t="s">
        <v>17</v>
      </c>
      <c r="F944" s="25">
        <v>491.1</v>
      </c>
    </row>
    <row r="945" spans="1:6" ht="21" customHeight="1">
      <c r="A945" s="18"/>
      <c r="B945" s="18"/>
      <c r="C945" s="263"/>
      <c r="D945" s="18" t="s">
        <v>21</v>
      </c>
      <c r="E945" s="11" t="s">
        <v>22</v>
      </c>
      <c r="F945" s="25">
        <v>85</v>
      </c>
    </row>
    <row r="946" spans="1:6" ht="18.75" customHeight="1">
      <c r="A946" s="18"/>
      <c r="B946" s="18"/>
      <c r="C946" s="18"/>
      <c r="D946" s="18" t="s">
        <v>12</v>
      </c>
      <c r="E946" s="11" t="s">
        <v>13</v>
      </c>
      <c r="F946" s="25">
        <f>1555.9+35+10</f>
        <v>1600.9</v>
      </c>
    </row>
    <row r="947" spans="1:6" ht="18.75" customHeight="1">
      <c r="A947" s="23"/>
      <c r="B947" s="23"/>
      <c r="C947" s="18" t="s">
        <v>314</v>
      </c>
      <c r="D947" s="18" t="s">
        <v>299</v>
      </c>
      <c r="E947" s="10" t="s">
        <v>478</v>
      </c>
      <c r="F947" s="25">
        <f>F948</f>
        <v>1300</v>
      </c>
    </row>
    <row r="948" spans="1:6" ht="18.75" customHeight="1">
      <c r="A948" s="18"/>
      <c r="B948" s="18"/>
      <c r="C948" s="18"/>
      <c r="D948" s="18" t="s">
        <v>12</v>
      </c>
      <c r="E948" s="11" t="s">
        <v>13</v>
      </c>
      <c r="F948" s="25">
        <v>1300</v>
      </c>
    </row>
    <row r="949" spans="1:6" ht="41.25" customHeight="1">
      <c r="A949" s="23"/>
      <c r="B949" s="23"/>
      <c r="C949" s="23" t="s">
        <v>200</v>
      </c>
      <c r="D949" s="23" t="s">
        <v>299</v>
      </c>
      <c r="E949" s="13" t="s">
        <v>981</v>
      </c>
      <c r="F949" s="52">
        <f>F950</f>
        <v>4148</v>
      </c>
    </row>
    <row r="950" spans="1:6" ht="26.25" customHeight="1">
      <c r="A950" s="23"/>
      <c r="B950" s="23"/>
      <c r="C950" s="23" t="s">
        <v>201</v>
      </c>
      <c r="D950" s="23"/>
      <c r="E950" s="13" t="s">
        <v>29</v>
      </c>
      <c r="F950" s="52">
        <f>F951</f>
        <v>4148</v>
      </c>
    </row>
    <row r="951" spans="1:6" ht="18.75" customHeight="1">
      <c r="A951" s="23"/>
      <c r="B951" s="23"/>
      <c r="C951" s="18" t="s">
        <v>204</v>
      </c>
      <c r="D951" s="18" t="s">
        <v>299</v>
      </c>
      <c r="E951" s="10" t="s">
        <v>479</v>
      </c>
      <c r="F951" s="51">
        <f>F952</f>
        <v>4148</v>
      </c>
    </row>
    <row r="952" spans="1:6" ht="18.75" customHeight="1">
      <c r="A952" s="18"/>
      <c r="B952" s="18"/>
      <c r="C952" s="18"/>
      <c r="D952" s="18" t="s">
        <v>12</v>
      </c>
      <c r="E952" s="11" t="s">
        <v>13</v>
      </c>
      <c r="F952" s="25">
        <v>4148</v>
      </c>
    </row>
    <row r="953" spans="1:6" ht="18.75" customHeight="1">
      <c r="A953" s="18"/>
      <c r="B953" s="17">
        <v>1105</v>
      </c>
      <c r="C953" s="8"/>
      <c r="D953" s="8"/>
      <c r="E953" s="9" t="s">
        <v>480</v>
      </c>
      <c r="F953" s="52">
        <f>F954</f>
        <v>5118.8</v>
      </c>
    </row>
    <row r="954" spans="1:6" ht="18.75" customHeight="1">
      <c r="A954" s="23"/>
      <c r="B954" s="23"/>
      <c r="C954" s="23" t="s">
        <v>193</v>
      </c>
      <c r="D954" s="23" t="s">
        <v>299</v>
      </c>
      <c r="E954" s="13" t="s">
        <v>817</v>
      </c>
      <c r="F954" s="52">
        <f>F955</f>
        <v>5118.8</v>
      </c>
    </row>
    <row r="955" spans="1:6" ht="38.25" customHeight="1">
      <c r="A955" s="23"/>
      <c r="B955" s="23"/>
      <c r="C955" s="23" t="s">
        <v>200</v>
      </c>
      <c r="D955" s="23" t="s">
        <v>299</v>
      </c>
      <c r="E955" s="13" t="s">
        <v>819</v>
      </c>
      <c r="F955" s="52">
        <f>F956</f>
        <v>5118.8</v>
      </c>
    </row>
    <row r="956" spans="1:6" ht="27" customHeight="1">
      <c r="A956" s="23"/>
      <c r="B956" s="23"/>
      <c r="C956" s="23" t="s">
        <v>201</v>
      </c>
      <c r="D956" s="23"/>
      <c r="E956" s="13" t="s">
        <v>29</v>
      </c>
      <c r="F956" s="52">
        <f>F957</f>
        <v>5118.8</v>
      </c>
    </row>
    <row r="957" spans="1:6" ht="18.75" customHeight="1">
      <c r="A957" s="23"/>
      <c r="B957" s="23"/>
      <c r="C957" s="18" t="s">
        <v>202</v>
      </c>
      <c r="D957" s="18" t="s">
        <v>299</v>
      </c>
      <c r="E957" s="10" t="s">
        <v>32</v>
      </c>
      <c r="F957" s="51">
        <f>F958+F959+F960</f>
        <v>5118.8</v>
      </c>
    </row>
    <row r="958" spans="1:6" ht="37.5" customHeight="1">
      <c r="A958" s="18"/>
      <c r="B958" s="18"/>
      <c r="C958" s="18"/>
      <c r="D958" s="18" t="s">
        <v>33</v>
      </c>
      <c r="E958" s="11" t="s">
        <v>34</v>
      </c>
      <c r="F958" s="25">
        <v>4508.3</v>
      </c>
    </row>
    <row r="959" spans="1:6" ht="18.75" customHeight="1">
      <c r="A959" s="18"/>
      <c r="B959" s="18"/>
      <c r="C959" s="18"/>
      <c r="D959" s="18" t="s">
        <v>16</v>
      </c>
      <c r="E959" s="11" t="s">
        <v>17</v>
      </c>
      <c r="F959" s="25">
        <v>605.6</v>
      </c>
    </row>
    <row r="960" spans="1:6" ht="18.75" customHeight="1">
      <c r="A960" s="18"/>
      <c r="B960" s="18"/>
      <c r="C960" s="18"/>
      <c r="D960" s="18" t="s">
        <v>47</v>
      </c>
      <c r="E960" s="11" t="s">
        <v>48</v>
      </c>
      <c r="F960" s="25">
        <v>4.9</v>
      </c>
    </row>
    <row r="961" spans="1:6" ht="18.75" customHeight="1">
      <c r="A961" s="18"/>
      <c r="B961" s="18"/>
      <c r="C961" s="18"/>
      <c r="D961" s="18"/>
      <c r="E961" s="10"/>
      <c r="F961" s="25"/>
    </row>
    <row r="962" spans="1:6" ht="18.75">
      <c r="A962" s="23" t="s">
        <v>481</v>
      </c>
      <c r="B962" s="23" t="s">
        <v>299</v>
      </c>
      <c r="C962" s="23" t="s">
        <v>299</v>
      </c>
      <c r="D962" s="23" t="s">
        <v>299</v>
      </c>
      <c r="E962" s="13" t="s">
        <v>482</v>
      </c>
      <c r="F962" s="26">
        <f>F963+F988+F981</f>
        <v>20769.299999999996</v>
      </c>
    </row>
    <row r="963" spans="1:6" ht="18.75" customHeight="1">
      <c r="A963" s="18"/>
      <c r="B963" s="8" t="s">
        <v>356</v>
      </c>
      <c r="C963" s="8"/>
      <c r="D963" s="8"/>
      <c r="E963" s="9" t="s">
        <v>357</v>
      </c>
      <c r="F963" s="26">
        <f>F964+F974</f>
        <v>20718.399999999994</v>
      </c>
    </row>
    <row r="964" spans="1:6" ht="22.5" customHeight="1">
      <c r="A964" s="18"/>
      <c r="B964" s="8" t="s">
        <v>358</v>
      </c>
      <c r="C964" s="8"/>
      <c r="D964" s="8"/>
      <c r="E964" s="9" t="s">
        <v>483</v>
      </c>
      <c r="F964" s="26">
        <f>F965</f>
        <v>20511.299999999996</v>
      </c>
    </row>
    <row r="965" spans="1:6" ht="37.5" customHeight="1">
      <c r="A965" s="23"/>
      <c r="B965" s="23"/>
      <c r="C965" s="23" t="s">
        <v>234</v>
      </c>
      <c r="D965" s="23" t="s">
        <v>299</v>
      </c>
      <c r="E965" s="13" t="s">
        <v>742</v>
      </c>
      <c r="F965" s="26">
        <f>F966</f>
        <v>20511.299999999996</v>
      </c>
    </row>
    <row r="966" spans="1:6" ht="37.5" customHeight="1">
      <c r="A966" s="23"/>
      <c r="B966" s="23"/>
      <c r="C966" s="23" t="s">
        <v>241</v>
      </c>
      <c r="D966" s="23" t="s">
        <v>299</v>
      </c>
      <c r="E966" s="13" t="s">
        <v>242</v>
      </c>
      <c r="F966" s="26">
        <f>F967+F972</f>
        <v>20511.299999999996</v>
      </c>
    </row>
    <row r="967" spans="1:6" ht="37.5" customHeight="1">
      <c r="A967" s="23"/>
      <c r="B967" s="23"/>
      <c r="C967" s="23" t="s">
        <v>252</v>
      </c>
      <c r="D967" s="23"/>
      <c r="E967" s="13" t="s">
        <v>253</v>
      </c>
      <c r="F967" s="26">
        <f>F968</f>
        <v>20422.199999999997</v>
      </c>
    </row>
    <row r="968" spans="1:6" ht="18.75" customHeight="1">
      <c r="A968" s="23"/>
      <c r="B968" s="18"/>
      <c r="C968" s="18" t="s">
        <v>254</v>
      </c>
      <c r="D968" s="18" t="s">
        <v>299</v>
      </c>
      <c r="E968" s="10" t="s">
        <v>32</v>
      </c>
      <c r="F968" s="25">
        <f>F969+F970+F971</f>
        <v>20422.199999999997</v>
      </c>
    </row>
    <row r="969" spans="1:6" ht="37.5" customHeight="1">
      <c r="A969" s="18"/>
      <c r="B969" s="18"/>
      <c r="C969" s="18"/>
      <c r="D969" s="18" t="s">
        <v>33</v>
      </c>
      <c r="E969" s="11" t="s">
        <v>34</v>
      </c>
      <c r="F969" s="25">
        <v>16619.8</v>
      </c>
    </row>
    <row r="970" spans="1:6" ht="18.75" customHeight="1">
      <c r="A970" s="18"/>
      <c r="B970" s="18"/>
      <c r="C970" s="18"/>
      <c r="D970" s="18" t="s">
        <v>16</v>
      </c>
      <c r="E970" s="11" t="s">
        <v>17</v>
      </c>
      <c r="F970" s="25">
        <v>3716.3</v>
      </c>
    </row>
    <row r="971" spans="1:6" ht="18.75" customHeight="1">
      <c r="A971" s="18"/>
      <c r="B971" s="18"/>
      <c r="C971" s="18"/>
      <c r="D971" s="18" t="s">
        <v>47</v>
      </c>
      <c r="E971" s="11" t="s">
        <v>48</v>
      </c>
      <c r="F971" s="25">
        <v>86.1</v>
      </c>
    </row>
    <row r="972" spans="1:6" ht="37.5">
      <c r="A972" s="18"/>
      <c r="B972" s="18"/>
      <c r="C972" s="257" t="s">
        <v>496</v>
      </c>
      <c r="D972" s="257"/>
      <c r="E972" s="256" t="s">
        <v>348</v>
      </c>
      <c r="F972" s="262">
        <f>F973</f>
        <v>89.1</v>
      </c>
    </row>
    <row r="973" spans="1:6" ht="37.5">
      <c r="A973" s="18"/>
      <c r="B973" s="18"/>
      <c r="C973" s="257"/>
      <c r="D973" s="258" t="s">
        <v>33</v>
      </c>
      <c r="E973" s="253" t="s">
        <v>34</v>
      </c>
      <c r="F973" s="259">
        <v>89.1</v>
      </c>
    </row>
    <row r="974" spans="1:6" ht="18.75" customHeight="1">
      <c r="A974" s="18"/>
      <c r="B974" s="17" t="s">
        <v>360</v>
      </c>
      <c r="C974" s="8"/>
      <c r="D974" s="8"/>
      <c r="E974" s="9" t="s">
        <v>361</v>
      </c>
      <c r="F974" s="26">
        <f>F975</f>
        <v>207.1</v>
      </c>
    </row>
    <row r="975" spans="1:6" ht="38.25" customHeight="1">
      <c r="A975" s="23"/>
      <c r="B975" s="23"/>
      <c r="C975" s="23" t="s">
        <v>234</v>
      </c>
      <c r="D975" s="23" t="s">
        <v>299</v>
      </c>
      <c r="E975" s="13" t="s">
        <v>742</v>
      </c>
      <c r="F975" s="26">
        <f>F976</f>
        <v>207.1</v>
      </c>
    </row>
    <row r="976" spans="1:6" ht="18.75" customHeight="1">
      <c r="A976" s="23"/>
      <c r="B976" s="23"/>
      <c r="C976" s="23" t="s">
        <v>235</v>
      </c>
      <c r="D976" s="23" t="s">
        <v>299</v>
      </c>
      <c r="E976" s="13" t="s">
        <v>236</v>
      </c>
      <c r="F976" s="26">
        <f>F977</f>
        <v>207.1</v>
      </c>
    </row>
    <row r="977" spans="1:6" ht="37.5" customHeight="1">
      <c r="A977" s="23"/>
      <c r="B977" s="23"/>
      <c r="C977" s="23" t="s">
        <v>237</v>
      </c>
      <c r="D977" s="23"/>
      <c r="E977" s="13" t="s">
        <v>238</v>
      </c>
      <c r="F977" s="26">
        <f>F978</f>
        <v>207.1</v>
      </c>
    </row>
    <row r="978" spans="1:6" ht="18.75" customHeight="1">
      <c r="A978" s="23"/>
      <c r="B978" s="23"/>
      <c r="C978" s="18" t="s">
        <v>239</v>
      </c>
      <c r="D978" s="18" t="s">
        <v>299</v>
      </c>
      <c r="E978" s="10" t="s">
        <v>240</v>
      </c>
      <c r="F978" s="25">
        <f>F979+F980</f>
        <v>207.1</v>
      </c>
    </row>
    <row r="979" spans="1:6" ht="37.5" customHeight="1">
      <c r="A979" s="18"/>
      <c r="B979" s="18"/>
      <c r="C979" s="18"/>
      <c r="D979" s="18" t="s">
        <v>33</v>
      </c>
      <c r="E979" s="11" t="s">
        <v>34</v>
      </c>
      <c r="F979" s="25">
        <v>92.1</v>
      </c>
    </row>
    <row r="980" spans="1:6" ht="18.75" customHeight="1">
      <c r="A980" s="18"/>
      <c r="B980" s="18"/>
      <c r="C980" s="18"/>
      <c r="D980" s="18" t="s">
        <v>16</v>
      </c>
      <c r="E980" s="11" t="s">
        <v>17</v>
      </c>
      <c r="F980" s="25">
        <v>115</v>
      </c>
    </row>
    <row r="981" spans="1:6" ht="18.75" customHeight="1">
      <c r="A981" s="70"/>
      <c r="B981" s="8" t="s">
        <v>419</v>
      </c>
      <c r="C981" s="8"/>
      <c r="D981" s="8"/>
      <c r="E981" s="9" t="s">
        <v>420</v>
      </c>
      <c r="F981" s="26">
        <f aca="true" t="shared" si="4" ref="F981:F986">F982</f>
        <v>50.9</v>
      </c>
    </row>
    <row r="982" spans="1:6" ht="18.75" customHeight="1">
      <c r="A982" s="70"/>
      <c r="B982" s="23" t="s">
        <v>504</v>
      </c>
      <c r="C982" s="23"/>
      <c r="D982" s="23"/>
      <c r="E982" s="12" t="s">
        <v>556</v>
      </c>
      <c r="F982" s="26">
        <f t="shared" si="4"/>
        <v>50.9</v>
      </c>
    </row>
    <row r="983" spans="1:6" ht="18.75" customHeight="1">
      <c r="A983" s="70"/>
      <c r="B983" s="18"/>
      <c r="C983" s="23" t="s">
        <v>234</v>
      </c>
      <c r="D983" s="23" t="s">
        <v>299</v>
      </c>
      <c r="E983" s="13" t="s">
        <v>742</v>
      </c>
      <c r="F983" s="26">
        <f t="shared" si="4"/>
        <v>50.9</v>
      </c>
    </row>
    <row r="984" spans="1:6" ht="18.75" customHeight="1">
      <c r="A984" s="70"/>
      <c r="B984" s="18"/>
      <c r="C984" s="23" t="s">
        <v>235</v>
      </c>
      <c r="D984" s="23" t="s">
        <v>299</v>
      </c>
      <c r="E984" s="13" t="s">
        <v>236</v>
      </c>
      <c r="F984" s="26">
        <f t="shared" si="4"/>
        <v>50.9</v>
      </c>
    </row>
    <row r="985" spans="1:6" ht="37.5">
      <c r="A985" s="70"/>
      <c r="B985" s="18"/>
      <c r="C985" s="23" t="s">
        <v>237</v>
      </c>
      <c r="D985" s="23"/>
      <c r="E985" s="13" t="s">
        <v>238</v>
      </c>
      <c r="F985" s="26">
        <f t="shared" si="4"/>
        <v>50.9</v>
      </c>
    </row>
    <row r="986" spans="1:6" ht="18.75" customHeight="1">
      <c r="A986" s="70"/>
      <c r="B986" s="18"/>
      <c r="C986" s="18" t="s">
        <v>239</v>
      </c>
      <c r="D986" s="18" t="s">
        <v>299</v>
      </c>
      <c r="E986" s="10" t="s">
        <v>240</v>
      </c>
      <c r="F986" s="25">
        <f t="shared" si="4"/>
        <v>50.9</v>
      </c>
    </row>
    <row r="987" spans="1:6" ht="18.75" customHeight="1">
      <c r="A987" s="70"/>
      <c r="B987" s="18"/>
      <c r="C987" s="18"/>
      <c r="D987" s="18" t="s">
        <v>16</v>
      </c>
      <c r="E987" s="11" t="s">
        <v>17</v>
      </c>
      <c r="F987" s="25">
        <v>50.9</v>
      </c>
    </row>
    <row r="988" spans="1:6" ht="18.75" customHeight="1" hidden="1">
      <c r="A988" s="23"/>
      <c r="B988" s="23"/>
      <c r="C988" s="23" t="s">
        <v>285</v>
      </c>
      <c r="D988" s="23" t="s">
        <v>299</v>
      </c>
      <c r="E988" s="13" t="s">
        <v>286</v>
      </c>
      <c r="F988" s="25">
        <f>F989</f>
        <v>0</v>
      </c>
    </row>
    <row r="989" spans="1:6" ht="18.75" customHeight="1" hidden="1">
      <c r="A989" s="23"/>
      <c r="B989" s="23"/>
      <c r="C989" s="18" t="s">
        <v>290</v>
      </c>
      <c r="D989" s="23" t="s">
        <v>299</v>
      </c>
      <c r="E989" s="13" t="s">
        <v>291</v>
      </c>
      <c r="F989" s="25">
        <f>F990</f>
        <v>0</v>
      </c>
    </row>
    <row r="990" spans="1:6" ht="18.75" customHeight="1" hidden="1">
      <c r="A990" s="18"/>
      <c r="B990" s="18"/>
      <c r="C990" s="18" t="s">
        <v>484</v>
      </c>
      <c r="D990" s="18" t="s">
        <v>47</v>
      </c>
      <c r="E990" s="11" t="s">
        <v>48</v>
      </c>
      <c r="F990" s="25"/>
    </row>
    <row r="991" spans="1:6" ht="18.75" customHeight="1" hidden="1">
      <c r="A991" s="70"/>
      <c r="B991" s="71"/>
      <c r="C991" s="71"/>
      <c r="D991" s="71"/>
      <c r="E991" s="72"/>
      <c r="F991" s="25"/>
    </row>
    <row r="992" spans="1:6" ht="30" customHeight="1">
      <c r="A992" s="315" t="s">
        <v>294</v>
      </c>
      <c r="B992" s="316"/>
      <c r="C992" s="316"/>
      <c r="D992" s="316"/>
      <c r="E992" s="317"/>
      <c r="F992" s="26">
        <f>F12+F33+F62+F540+F574+F613+F794+F891+F962</f>
        <v>2546723.93333</v>
      </c>
    </row>
    <row r="993" ht="18.75" hidden="1"/>
    <row r="994" spans="5:6" ht="19.5" customHeight="1" hidden="1">
      <c r="E994" s="73" t="s">
        <v>505</v>
      </c>
      <c r="F994" s="264">
        <v>1030523.4</v>
      </c>
    </row>
    <row r="995" spans="5:6" ht="18.75" hidden="1">
      <c r="E995" s="73" t="s">
        <v>506</v>
      </c>
      <c r="F995" s="77">
        <f>1512450.5+3750</f>
        <v>1516200.5</v>
      </c>
    </row>
    <row r="996" ht="18.75" hidden="1">
      <c r="F996" s="192">
        <f>SUM(F994:F995)</f>
        <v>2546723.9</v>
      </c>
    </row>
    <row r="997" ht="18.75" hidden="1">
      <c r="F997" s="183"/>
    </row>
    <row r="998" ht="18.75" hidden="1"/>
    <row r="999" ht="18.75" hidden="1">
      <c r="F999" s="78">
        <f>F996-F992</f>
        <v>-0.03333000000566244</v>
      </c>
    </row>
    <row r="1000" spans="5:6" ht="18.75" hidden="1">
      <c r="E1000" s="238" t="s">
        <v>889</v>
      </c>
      <c r="F1000" s="239">
        <f>'Дх 2019'!D11+'Дх 2019'!D49</f>
        <v>1452980.6</v>
      </c>
    </row>
    <row r="1001" spans="5:6" ht="18.75" hidden="1">
      <c r="E1001" s="241"/>
      <c r="F1001" s="236"/>
    </row>
    <row r="1002" spans="5:6" ht="25.5" hidden="1">
      <c r="E1002" s="247" t="s">
        <v>886</v>
      </c>
      <c r="F1002" s="248">
        <f>F15+F17+F21+F37+F39+F43+F45+F48+F50+F59+F77++F66+F81+F138+F167+F419+F546+F554+F571+F580+F602+F610+F619+F754+F800+F860+F897+F920+F957+F968+F978+F986+F30</f>
        <v>207030.09999999998</v>
      </c>
    </row>
    <row r="1003" spans="5:6" ht="38.25" hidden="1">
      <c r="E1003" s="250" t="s">
        <v>890</v>
      </c>
      <c r="F1003" s="248">
        <f>F16+F18+F38+F40+F44+F46+F67+F78+F547+F581+F755+F861+F958+F969</f>
        <v>174759.39999999997</v>
      </c>
    </row>
    <row r="1004" spans="5:6" ht="18.75" hidden="1">
      <c r="E1004" s="241" t="s">
        <v>887</v>
      </c>
      <c r="F1004" s="237">
        <f>F1002/F1000</f>
        <v>0.1424864860549411</v>
      </c>
    </row>
    <row r="1005" spans="5:6" ht="19.5" hidden="1" thickBot="1">
      <c r="E1005" s="244" t="s">
        <v>888</v>
      </c>
      <c r="F1005" s="245">
        <f>F1002/F995</f>
        <v>0.1365453315705937</v>
      </c>
    </row>
    <row r="1006" ht="18.75" hidden="1"/>
    <row r="1007" ht="18.75" hidden="1"/>
    <row r="1008" ht="18.75" hidden="1"/>
    <row r="1009" ht="18.75" hidden="1"/>
    <row r="1010" ht="18.75" hidden="1"/>
    <row r="1011" ht="18.75" hidden="1"/>
    <row r="1012" ht="18.75" hidden="1"/>
    <row r="1013" ht="18.75" hidden="1"/>
    <row r="1014" ht="18.75" hidden="1"/>
    <row r="1015" ht="18.75" hidden="1"/>
    <row r="1016" ht="18.75" hidden="1"/>
    <row r="1017" ht="18.75" hidden="1"/>
    <row r="1018" ht="18.75" hidden="1"/>
    <row r="1019" ht="18.75" hidden="1"/>
    <row r="1020" ht="18.75" hidden="1"/>
    <row r="1021" ht="18.75" hidden="1"/>
    <row r="1022" ht="18.75" hidden="1"/>
    <row r="1023" ht="18.75" hidden="1"/>
    <row r="1024" ht="18.75" hidden="1"/>
    <row r="1025" ht="18.75" hidden="1"/>
    <row r="1026" ht="18.75" hidden="1"/>
    <row r="1027" ht="18.75" hidden="1"/>
    <row r="1028" ht="18.75" hidden="1"/>
    <row r="1029" ht="18.75" hidden="1"/>
    <row r="1030" ht="18.75" hidden="1"/>
    <row r="1031" ht="18.75" hidden="1"/>
    <row r="1032" ht="18.75" hidden="1"/>
    <row r="1033" ht="18.75" hidden="1"/>
    <row r="1034" ht="18.75" hidden="1"/>
    <row r="1035" ht="18.75" hidden="1"/>
    <row r="1036" ht="18.75" hidden="1"/>
    <row r="1037" ht="18.75" hidden="1"/>
    <row r="1038" ht="18.75" hidden="1"/>
    <row r="1039" ht="18.75" hidden="1"/>
    <row r="1040" ht="18.75" hidden="1"/>
    <row r="1041" ht="18.75" hidden="1"/>
    <row r="1042" ht="18.75" hidden="1"/>
    <row r="1043" ht="18.75" hidden="1"/>
    <row r="1044" ht="18.75" hidden="1"/>
    <row r="1045" ht="18.75" hidden="1"/>
    <row r="1046" ht="18.75" hidden="1"/>
    <row r="1047" ht="18.75" hidden="1"/>
    <row r="1048" ht="18.75" hidden="1"/>
    <row r="1049" ht="18.75" hidden="1"/>
    <row r="1050" ht="18.75" hidden="1"/>
    <row r="1051" ht="18.75" hidden="1"/>
    <row r="1052" ht="18.75" hidden="1"/>
    <row r="1053" ht="18.75" hidden="1"/>
    <row r="1054" ht="18.75" hidden="1"/>
    <row r="1055" ht="18.75" hidden="1"/>
    <row r="1056" ht="18.75" hidden="1"/>
    <row r="1057" ht="18.75" hidden="1"/>
    <row r="1058" ht="18.75" hidden="1"/>
    <row r="1059" ht="18.75" hidden="1"/>
    <row r="1060" ht="18.75" hidden="1"/>
    <row r="1061" ht="18.75" hidden="1"/>
    <row r="1062" ht="18.75" hidden="1"/>
    <row r="1063" ht="18.75" hidden="1"/>
    <row r="1064" ht="18.75" hidden="1"/>
    <row r="1065" ht="18.75" hidden="1"/>
    <row r="1066" ht="18.75" hidden="1"/>
    <row r="1067" ht="18.75" hidden="1"/>
    <row r="1068" ht="18.75" hidden="1"/>
    <row r="1069" ht="18.75" hidden="1"/>
    <row r="1070" ht="18.75" hidden="1"/>
    <row r="1071" ht="18.75" hidden="1"/>
    <row r="1072" ht="18.75" hidden="1"/>
    <row r="1073" ht="18.75" hidden="1"/>
    <row r="1074" ht="18.75" hidden="1"/>
    <row r="1075" ht="18.75" hidden="1"/>
  </sheetData>
  <sheetProtection/>
  <mergeCells count="8">
    <mergeCell ref="A992:E992"/>
    <mergeCell ref="A7:F7"/>
    <mergeCell ref="F9:F10"/>
    <mergeCell ref="B1:D1"/>
    <mergeCell ref="A9:A10"/>
    <mergeCell ref="B9:D9"/>
    <mergeCell ref="E9:E10"/>
    <mergeCell ref="A6:F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75"/>
  <sheetViews>
    <sheetView tabSelected="1" zoomScale="80" zoomScaleNormal="80" zoomScalePageLayoutView="0" workbookViewId="0" topLeftCell="B1">
      <selection activeCell="E522" sqref="E522"/>
    </sheetView>
  </sheetViews>
  <sheetFormatPr defaultColWidth="40.75390625" defaultRowHeight="12.75"/>
  <cols>
    <col min="1" max="2" width="15.75390625" style="14" customWidth="1"/>
    <col min="3" max="3" width="23.125" style="14" customWidth="1"/>
    <col min="4" max="4" width="12.25390625" style="14" customWidth="1"/>
    <col min="5" max="5" width="171.125" style="5" customWidth="1"/>
    <col min="6" max="7" width="24.875" style="56" customWidth="1"/>
    <col min="8" max="8" width="18.25390625" style="2" customWidth="1"/>
    <col min="9" max="16384" width="40.75390625" style="2" customWidth="1"/>
  </cols>
  <sheetData>
    <row r="1" spans="2:7" ht="24" customHeight="1">
      <c r="B1" s="309"/>
      <c r="C1" s="309"/>
      <c r="D1" s="309"/>
      <c r="F1" s="31"/>
      <c r="G1" s="31" t="s">
        <v>741</v>
      </c>
    </row>
    <row r="2" spans="2:7" ht="18.75" customHeight="1">
      <c r="B2" s="30"/>
      <c r="C2" s="30"/>
      <c r="D2" s="30"/>
      <c r="E2" s="3"/>
      <c r="F2" s="32"/>
      <c r="G2" s="32" t="s">
        <v>315</v>
      </c>
    </row>
    <row r="3" spans="1:7" ht="20.25" customHeight="1">
      <c r="A3" s="30"/>
      <c r="B3" s="30"/>
      <c r="C3" s="30"/>
      <c r="D3" s="30"/>
      <c r="E3" s="3"/>
      <c r="F3" s="32"/>
      <c r="G3" s="32" t="s">
        <v>316</v>
      </c>
    </row>
    <row r="4" spans="1:7" ht="18.75">
      <c r="A4" s="30"/>
      <c r="B4" s="30"/>
      <c r="C4" s="30"/>
      <c r="D4" s="30"/>
      <c r="E4" s="3"/>
      <c r="F4" s="1"/>
      <c r="G4" s="1" t="s">
        <v>1062</v>
      </c>
    </row>
    <row r="6" spans="1:7" ht="18.75" customHeight="1">
      <c r="A6" s="314" t="s">
        <v>1073</v>
      </c>
      <c r="B6" s="314"/>
      <c r="C6" s="314"/>
      <c r="D6" s="314"/>
      <c r="E6" s="314"/>
      <c r="F6" s="314"/>
      <c r="G6" s="314"/>
    </row>
    <row r="7" spans="1:7" ht="18.75" customHeight="1">
      <c r="A7" s="314"/>
      <c r="B7" s="314"/>
      <c r="C7" s="314"/>
      <c r="D7" s="314"/>
      <c r="E7" s="314"/>
      <c r="F7" s="2"/>
      <c r="G7" s="2"/>
    </row>
    <row r="8" spans="6:7" ht="23.25" customHeight="1">
      <c r="F8" s="2"/>
      <c r="G8" s="2" t="s">
        <v>0</v>
      </c>
    </row>
    <row r="9" spans="1:7" s="3" customFormat="1" ht="18.75" customHeight="1">
      <c r="A9" s="310" t="s">
        <v>351</v>
      </c>
      <c r="B9" s="310" t="s">
        <v>352</v>
      </c>
      <c r="C9" s="310"/>
      <c r="D9" s="310"/>
      <c r="E9" s="311" t="s">
        <v>3</v>
      </c>
      <c r="F9" s="312" t="s">
        <v>519</v>
      </c>
      <c r="G9" s="312" t="s">
        <v>1074</v>
      </c>
    </row>
    <row r="10" spans="1:7" s="3" customFormat="1" ht="59.25" customHeight="1">
      <c r="A10" s="310"/>
      <c r="B10" s="55" t="s">
        <v>353</v>
      </c>
      <c r="C10" s="35" t="s">
        <v>4</v>
      </c>
      <c r="D10" s="35" t="s">
        <v>5</v>
      </c>
      <c r="E10" s="311"/>
      <c r="F10" s="313"/>
      <c r="G10" s="313"/>
    </row>
    <row r="11" spans="1:7" s="4" customFormat="1" ht="18.75">
      <c r="A11" s="15">
        <v>1</v>
      </c>
      <c r="B11" s="15">
        <v>2</v>
      </c>
      <c r="C11" s="16" t="s">
        <v>2</v>
      </c>
      <c r="D11" s="16" t="s">
        <v>1</v>
      </c>
      <c r="E11" s="24">
        <v>5</v>
      </c>
      <c r="F11" s="15">
        <v>6</v>
      </c>
      <c r="G11" s="15">
        <v>7</v>
      </c>
    </row>
    <row r="12" spans="1:7" ht="26.25" customHeight="1">
      <c r="A12" s="23" t="s">
        <v>354</v>
      </c>
      <c r="B12" s="23" t="s">
        <v>299</v>
      </c>
      <c r="C12" s="23" t="s">
        <v>299</v>
      </c>
      <c r="D12" s="23" t="s">
        <v>299</v>
      </c>
      <c r="E12" s="13" t="s">
        <v>355</v>
      </c>
      <c r="F12" s="26">
        <f>F13+F27</f>
        <v>6212.1</v>
      </c>
      <c r="G12" s="26">
        <f>G13+G27</f>
        <v>6212.1</v>
      </c>
    </row>
    <row r="13" spans="1:7" ht="18.75" customHeight="1">
      <c r="A13" s="23"/>
      <c r="B13" s="8" t="s">
        <v>356</v>
      </c>
      <c r="C13" s="8"/>
      <c r="D13" s="8"/>
      <c r="E13" s="9" t="s">
        <v>357</v>
      </c>
      <c r="F13" s="26">
        <f>F14+F23</f>
        <v>6182.1</v>
      </c>
      <c r="G13" s="26">
        <f>G14+G23</f>
        <v>6182.1</v>
      </c>
    </row>
    <row r="14" spans="1:7" ht="18.75" customHeight="1">
      <c r="A14" s="23"/>
      <c r="B14" s="23" t="s">
        <v>358</v>
      </c>
      <c r="C14" s="23" t="s">
        <v>272</v>
      </c>
      <c r="D14" s="23" t="s">
        <v>299</v>
      </c>
      <c r="E14" s="13" t="s">
        <v>273</v>
      </c>
      <c r="F14" s="26">
        <f>F15+F17+F21</f>
        <v>6142.1</v>
      </c>
      <c r="G14" s="26">
        <f>G15+G17+G21</f>
        <v>6142.1</v>
      </c>
    </row>
    <row r="15" spans="1:7" ht="18.75" customHeight="1">
      <c r="A15" s="23"/>
      <c r="B15" s="23"/>
      <c r="C15" s="18" t="s">
        <v>277</v>
      </c>
      <c r="D15" s="18" t="s">
        <v>299</v>
      </c>
      <c r="E15" s="10" t="s">
        <v>278</v>
      </c>
      <c r="F15" s="25">
        <f>F16</f>
        <v>1510.3</v>
      </c>
      <c r="G15" s="25">
        <f>G16</f>
        <v>1510.3</v>
      </c>
    </row>
    <row r="16" spans="1:7" ht="37.5" customHeight="1">
      <c r="A16" s="18"/>
      <c r="B16" s="18"/>
      <c r="C16" s="18"/>
      <c r="D16" s="18" t="s">
        <v>33</v>
      </c>
      <c r="E16" s="11" t="s">
        <v>34</v>
      </c>
      <c r="F16" s="25">
        <v>1510.3</v>
      </c>
      <c r="G16" s="25">
        <v>1510.3</v>
      </c>
    </row>
    <row r="17" spans="1:7" ht="18.75" customHeight="1">
      <c r="A17" s="23"/>
      <c r="B17" s="23"/>
      <c r="C17" s="18" t="s">
        <v>293</v>
      </c>
      <c r="D17" s="18" t="s">
        <v>299</v>
      </c>
      <c r="E17" s="10" t="s">
        <v>32</v>
      </c>
      <c r="F17" s="25">
        <f>F18+F19+F20</f>
        <v>4621.8</v>
      </c>
      <c r="G17" s="25">
        <f>G18+G19+G20</f>
        <v>4621.8</v>
      </c>
    </row>
    <row r="18" spans="1:7" ht="37.5" customHeight="1">
      <c r="A18" s="18"/>
      <c r="B18" s="18"/>
      <c r="C18" s="18"/>
      <c r="D18" s="18" t="s">
        <v>33</v>
      </c>
      <c r="E18" s="11" t="s">
        <v>34</v>
      </c>
      <c r="F18" s="25">
        <v>3807.3</v>
      </c>
      <c r="G18" s="25">
        <v>3807.3</v>
      </c>
    </row>
    <row r="19" spans="1:7" ht="18.75" customHeight="1">
      <c r="A19" s="18"/>
      <c r="B19" s="18"/>
      <c r="C19" s="18"/>
      <c r="D19" s="18" t="s">
        <v>16</v>
      </c>
      <c r="E19" s="11" t="s">
        <v>17</v>
      </c>
      <c r="F19" s="25">
        <v>790.5</v>
      </c>
      <c r="G19" s="25">
        <v>790.5</v>
      </c>
    </row>
    <row r="20" spans="1:7" ht="18.75" customHeight="1">
      <c r="A20" s="18"/>
      <c r="B20" s="18"/>
      <c r="C20" s="18"/>
      <c r="D20" s="18" t="s">
        <v>47</v>
      </c>
      <c r="E20" s="11" t="s">
        <v>48</v>
      </c>
      <c r="F20" s="25">
        <v>24</v>
      </c>
      <c r="G20" s="25">
        <v>24</v>
      </c>
    </row>
    <row r="21" spans="1:7" ht="18.75" customHeight="1">
      <c r="A21" s="23"/>
      <c r="B21" s="23"/>
      <c r="C21" s="18" t="s">
        <v>284</v>
      </c>
      <c r="D21" s="18" t="s">
        <v>299</v>
      </c>
      <c r="E21" s="10" t="s">
        <v>359</v>
      </c>
      <c r="F21" s="25">
        <f>F22</f>
        <v>10</v>
      </c>
      <c r="G21" s="25">
        <f>G22</f>
        <v>10</v>
      </c>
    </row>
    <row r="22" spans="1:7" ht="18.75" customHeight="1">
      <c r="A22" s="18"/>
      <c r="B22" s="18"/>
      <c r="C22" s="18"/>
      <c r="D22" s="18" t="s">
        <v>16</v>
      </c>
      <c r="E22" s="11" t="s">
        <v>17</v>
      </c>
      <c r="F22" s="25">
        <v>10</v>
      </c>
      <c r="G22" s="25">
        <v>10</v>
      </c>
    </row>
    <row r="23" spans="1:7" ht="18.75" customHeight="1">
      <c r="A23" s="18"/>
      <c r="B23" s="17" t="s">
        <v>360</v>
      </c>
      <c r="C23" s="8"/>
      <c r="D23" s="8"/>
      <c r="E23" s="9" t="s">
        <v>361</v>
      </c>
      <c r="F23" s="26">
        <f aca="true" t="shared" si="0" ref="F23:G25">F24</f>
        <v>40</v>
      </c>
      <c r="G23" s="26">
        <f t="shared" si="0"/>
        <v>40</v>
      </c>
    </row>
    <row r="24" spans="1:7" ht="18.75" customHeight="1">
      <c r="A24" s="23"/>
      <c r="B24" s="23"/>
      <c r="C24" s="23" t="s">
        <v>285</v>
      </c>
      <c r="D24" s="23" t="s">
        <v>299</v>
      </c>
      <c r="E24" s="13" t="s">
        <v>286</v>
      </c>
      <c r="F24" s="26">
        <f t="shared" si="0"/>
        <v>40</v>
      </c>
      <c r="G24" s="26">
        <f t="shared" si="0"/>
        <v>40</v>
      </c>
    </row>
    <row r="25" spans="1:7" ht="23.25" customHeight="1">
      <c r="A25" s="23"/>
      <c r="B25" s="18"/>
      <c r="C25" s="18" t="s">
        <v>287</v>
      </c>
      <c r="D25" s="18" t="s">
        <v>299</v>
      </c>
      <c r="E25" s="10" t="s">
        <v>362</v>
      </c>
      <c r="F25" s="25">
        <f t="shared" si="0"/>
        <v>40</v>
      </c>
      <c r="G25" s="25">
        <f t="shared" si="0"/>
        <v>40</v>
      </c>
    </row>
    <row r="26" spans="1:7" ht="18.75" customHeight="1">
      <c r="A26" s="18"/>
      <c r="B26" s="18"/>
      <c r="C26" s="18"/>
      <c r="D26" s="18" t="s">
        <v>16</v>
      </c>
      <c r="E26" s="11" t="s">
        <v>17</v>
      </c>
      <c r="F26" s="25">
        <v>40</v>
      </c>
      <c r="G26" s="25">
        <v>40</v>
      </c>
    </row>
    <row r="27" spans="1:8" s="4" customFormat="1" ht="18.75" customHeight="1">
      <c r="A27" s="23"/>
      <c r="B27" s="8" t="s">
        <v>419</v>
      </c>
      <c r="C27" s="19"/>
      <c r="D27" s="19"/>
      <c r="E27" s="9" t="s">
        <v>420</v>
      </c>
      <c r="F27" s="26">
        <f aca="true" t="shared" si="1" ref="F27:G30">F28</f>
        <v>30</v>
      </c>
      <c r="G27" s="26">
        <f t="shared" si="1"/>
        <v>30</v>
      </c>
      <c r="H27" s="2"/>
    </row>
    <row r="28" spans="1:8" s="4" customFormat="1" ht="18.75" customHeight="1">
      <c r="A28" s="23"/>
      <c r="B28" s="23" t="s">
        <v>504</v>
      </c>
      <c r="C28" s="23"/>
      <c r="D28" s="23"/>
      <c r="E28" s="12" t="s">
        <v>556</v>
      </c>
      <c r="F28" s="26">
        <f t="shared" si="1"/>
        <v>30</v>
      </c>
      <c r="G28" s="26">
        <f t="shared" si="1"/>
        <v>30</v>
      </c>
      <c r="H28" s="2"/>
    </row>
    <row r="29" spans="1:7" ht="18.75" customHeight="1">
      <c r="A29" s="18"/>
      <c r="B29" s="18"/>
      <c r="C29" s="23" t="s">
        <v>272</v>
      </c>
      <c r="D29" s="23" t="s">
        <v>299</v>
      </c>
      <c r="E29" s="13" t="s">
        <v>273</v>
      </c>
      <c r="F29" s="25">
        <f t="shared" si="1"/>
        <v>30</v>
      </c>
      <c r="G29" s="25">
        <f t="shared" si="1"/>
        <v>30</v>
      </c>
    </row>
    <row r="30" spans="1:7" ht="18.75" customHeight="1">
      <c r="A30" s="18"/>
      <c r="B30" s="18"/>
      <c r="C30" s="18" t="s">
        <v>293</v>
      </c>
      <c r="D30" s="18" t="s">
        <v>299</v>
      </c>
      <c r="E30" s="10" t="s">
        <v>32</v>
      </c>
      <c r="F30" s="25">
        <f t="shared" si="1"/>
        <v>30</v>
      </c>
      <c r="G30" s="25">
        <f t="shared" si="1"/>
        <v>30</v>
      </c>
    </row>
    <row r="31" spans="1:7" ht="18.75" customHeight="1">
      <c r="A31" s="18"/>
      <c r="B31" s="18"/>
      <c r="C31" s="18"/>
      <c r="D31" s="18" t="s">
        <v>16</v>
      </c>
      <c r="E31" s="11" t="s">
        <v>17</v>
      </c>
      <c r="F31" s="25">
        <v>30</v>
      </c>
      <c r="G31" s="25">
        <v>30</v>
      </c>
    </row>
    <row r="32" spans="1:7" ht="18.75" customHeight="1">
      <c r="A32" s="18"/>
      <c r="B32" s="18"/>
      <c r="C32" s="18"/>
      <c r="D32" s="18"/>
      <c r="E32" s="10"/>
      <c r="F32" s="26"/>
      <c r="G32" s="26"/>
    </row>
    <row r="33" spans="1:7" ht="24.75" customHeight="1">
      <c r="A33" s="23" t="s">
        <v>363</v>
      </c>
      <c r="B33" s="23" t="s">
        <v>299</v>
      </c>
      <c r="C33" s="23" t="s">
        <v>299</v>
      </c>
      <c r="D33" s="23" t="s">
        <v>299</v>
      </c>
      <c r="E33" s="13" t="s">
        <v>364</v>
      </c>
      <c r="F33" s="26">
        <f>F34+F56</f>
        <v>12090.3</v>
      </c>
      <c r="G33" s="26">
        <f>G34+G56</f>
        <v>12139</v>
      </c>
    </row>
    <row r="34" spans="1:7" ht="18.75" customHeight="1">
      <c r="A34" s="23"/>
      <c r="B34" s="8" t="s">
        <v>356</v>
      </c>
      <c r="C34" s="8"/>
      <c r="D34" s="8"/>
      <c r="E34" s="9" t="s">
        <v>357</v>
      </c>
      <c r="F34" s="26">
        <f>F35+F52</f>
        <v>12050.3</v>
      </c>
      <c r="G34" s="26">
        <f>G35+G52</f>
        <v>12119</v>
      </c>
    </row>
    <row r="35" spans="1:7" ht="37.5" customHeight="1">
      <c r="A35" s="23"/>
      <c r="B35" s="17" t="s">
        <v>365</v>
      </c>
      <c r="C35" s="8"/>
      <c r="D35" s="8"/>
      <c r="E35" s="9" t="s">
        <v>366</v>
      </c>
      <c r="F35" s="26">
        <f>F36</f>
        <v>11650.3</v>
      </c>
      <c r="G35" s="26">
        <f>G36</f>
        <v>11719</v>
      </c>
    </row>
    <row r="36" spans="1:7" ht="18.75" customHeight="1">
      <c r="A36" s="23"/>
      <c r="B36" s="23"/>
      <c r="C36" s="23" t="s">
        <v>272</v>
      </c>
      <c r="D36" s="23" t="s">
        <v>299</v>
      </c>
      <c r="E36" s="13" t="s">
        <v>273</v>
      </c>
      <c r="F36" s="26">
        <f>F37+F39+F43+F45+F48+F50</f>
        <v>11650.3</v>
      </c>
      <c r="G36" s="26">
        <f>G37+G39+G43+G45+G48+G50</f>
        <v>11719</v>
      </c>
    </row>
    <row r="37" spans="1:7" ht="18.75" customHeight="1">
      <c r="A37" s="18"/>
      <c r="B37" s="18"/>
      <c r="C37" s="18" t="s">
        <v>275</v>
      </c>
      <c r="D37" s="18" t="s">
        <v>299</v>
      </c>
      <c r="E37" s="10" t="s">
        <v>276</v>
      </c>
      <c r="F37" s="25">
        <f>F38</f>
        <v>2328.8</v>
      </c>
      <c r="G37" s="25">
        <f>G38</f>
        <v>2382.4</v>
      </c>
    </row>
    <row r="38" spans="1:7" ht="37.5" customHeight="1">
      <c r="A38" s="18"/>
      <c r="B38" s="18"/>
      <c r="C38" s="18"/>
      <c r="D38" s="18" t="s">
        <v>33</v>
      </c>
      <c r="E38" s="11" t="s">
        <v>34</v>
      </c>
      <c r="F38" s="25">
        <v>2328.8</v>
      </c>
      <c r="G38" s="25">
        <v>2382.4</v>
      </c>
    </row>
    <row r="39" spans="1:7" ht="18.75" customHeight="1">
      <c r="A39" s="18"/>
      <c r="B39" s="18"/>
      <c r="C39" s="18" t="s">
        <v>293</v>
      </c>
      <c r="D39" s="18" t="s">
        <v>299</v>
      </c>
      <c r="E39" s="10" t="s">
        <v>367</v>
      </c>
      <c r="F39" s="25">
        <f>F40+F41+F42</f>
        <v>4410.9</v>
      </c>
      <c r="G39" s="25">
        <f>G40+G41+G42</f>
        <v>4425.9</v>
      </c>
    </row>
    <row r="40" spans="1:7" ht="37.5" customHeight="1">
      <c r="A40" s="18"/>
      <c r="B40" s="18"/>
      <c r="C40" s="18"/>
      <c r="D40" s="18" t="s">
        <v>33</v>
      </c>
      <c r="E40" s="11" t="s">
        <v>34</v>
      </c>
      <c r="F40" s="25">
        <v>3747.7</v>
      </c>
      <c r="G40" s="25">
        <v>3747.7</v>
      </c>
    </row>
    <row r="41" spans="1:7" ht="19.5" customHeight="1">
      <c r="A41" s="18"/>
      <c r="B41" s="18"/>
      <c r="C41" s="18"/>
      <c r="D41" s="18" t="s">
        <v>16</v>
      </c>
      <c r="E41" s="11" t="s">
        <v>17</v>
      </c>
      <c r="F41" s="25">
        <v>663</v>
      </c>
      <c r="G41" s="25">
        <v>678</v>
      </c>
    </row>
    <row r="42" spans="1:7" ht="18.75" customHeight="1">
      <c r="A42" s="18"/>
      <c r="B42" s="18"/>
      <c r="C42" s="18"/>
      <c r="D42" s="18" t="s">
        <v>47</v>
      </c>
      <c r="E42" s="11" t="s">
        <v>48</v>
      </c>
      <c r="F42" s="25">
        <v>0.2</v>
      </c>
      <c r="G42" s="25">
        <v>0.2</v>
      </c>
    </row>
    <row r="43" spans="1:7" ht="18.75" customHeight="1">
      <c r="A43" s="18"/>
      <c r="B43" s="18"/>
      <c r="C43" s="18" t="s">
        <v>279</v>
      </c>
      <c r="D43" s="18" t="s">
        <v>299</v>
      </c>
      <c r="E43" s="10" t="s">
        <v>280</v>
      </c>
      <c r="F43" s="25">
        <f>F44</f>
        <v>1612.7</v>
      </c>
      <c r="G43" s="25">
        <f>G44</f>
        <v>1612.7</v>
      </c>
    </row>
    <row r="44" spans="1:7" ht="37.5" customHeight="1">
      <c r="A44" s="18"/>
      <c r="B44" s="18"/>
      <c r="C44" s="18"/>
      <c r="D44" s="18" t="s">
        <v>33</v>
      </c>
      <c r="E44" s="11" t="s">
        <v>34</v>
      </c>
      <c r="F44" s="25">
        <v>1612.7</v>
      </c>
      <c r="G44" s="25">
        <v>1612.7</v>
      </c>
    </row>
    <row r="45" spans="1:7" ht="18.75" customHeight="1">
      <c r="A45" s="18"/>
      <c r="B45" s="18"/>
      <c r="C45" s="18" t="s">
        <v>281</v>
      </c>
      <c r="D45" s="18" t="s">
        <v>299</v>
      </c>
      <c r="E45" s="10" t="s">
        <v>368</v>
      </c>
      <c r="F45" s="25">
        <f>F46+F47</f>
        <v>1511.9</v>
      </c>
      <c r="G45" s="25">
        <f>G46+G47</f>
        <v>1512</v>
      </c>
    </row>
    <row r="46" spans="1:7" ht="37.5" customHeight="1">
      <c r="A46" s="18"/>
      <c r="B46" s="18"/>
      <c r="C46" s="18"/>
      <c r="D46" s="18" t="s">
        <v>33</v>
      </c>
      <c r="E46" s="11" t="s">
        <v>34</v>
      </c>
      <c r="F46" s="25">
        <v>1351.9</v>
      </c>
      <c r="G46" s="25">
        <v>1352</v>
      </c>
    </row>
    <row r="47" spans="1:7" ht="18.75" customHeight="1">
      <c r="A47" s="18"/>
      <c r="B47" s="18"/>
      <c r="C47" s="18"/>
      <c r="D47" s="18" t="s">
        <v>16</v>
      </c>
      <c r="E47" s="11" t="s">
        <v>17</v>
      </c>
      <c r="F47" s="25">
        <v>160</v>
      </c>
      <c r="G47" s="25">
        <v>160</v>
      </c>
    </row>
    <row r="48" spans="1:7" ht="18.75" customHeight="1">
      <c r="A48" s="18"/>
      <c r="B48" s="18"/>
      <c r="C48" s="18" t="s">
        <v>284</v>
      </c>
      <c r="D48" s="18" t="s">
        <v>299</v>
      </c>
      <c r="E48" s="10" t="s">
        <v>359</v>
      </c>
      <c r="F48" s="25">
        <f>F49</f>
        <v>72</v>
      </c>
      <c r="G48" s="25">
        <f>G49</f>
        <v>72</v>
      </c>
    </row>
    <row r="49" spans="1:7" ht="18.75" customHeight="1">
      <c r="A49" s="18"/>
      <c r="B49" s="18"/>
      <c r="C49" s="18"/>
      <c r="D49" s="18" t="s">
        <v>16</v>
      </c>
      <c r="E49" s="11" t="s">
        <v>17</v>
      </c>
      <c r="F49" s="25">
        <v>72</v>
      </c>
      <c r="G49" s="25">
        <v>72</v>
      </c>
    </row>
    <row r="50" spans="1:7" ht="18.75" customHeight="1">
      <c r="A50" s="18"/>
      <c r="B50" s="18"/>
      <c r="C50" s="18" t="s">
        <v>282</v>
      </c>
      <c r="D50" s="18" t="s">
        <v>299</v>
      </c>
      <c r="E50" s="10" t="s">
        <v>283</v>
      </c>
      <c r="F50" s="25">
        <f>F51</f>
        <v>1714</v>
      </c>
      <c r="G50" s="25">
        <f>G51</f>
        <v>1714</v>
      </c>
    </row>
    <row r="51" spans="1:7" ht="18.75" customHeight="1">
      <c r="A51" s="18"/>
      <c r="B51" s="18"/>
      <c r="C51" s="18"/>
      <c r="D51" s="18" t="s">
        <v>21</v>
      </c>
      <c r="E51" s="11" t="s">
        <v>22</v>
      </c>
      <c r="F51" s="25">
        <v>1714</v>
      </c>
      <c r="G51" s="25">
        <v>1714</v>
      </c>
    </row>
    <row r="52" spans="1:7" ht="18.75" customHeight="1">
      <c r="A52" s="18"/>
      <c r="B52" s="17" t="s">
        <v>360</v>
      </c>
      <c r="C52" s="8"/>
      <c r="D52" s="8"/>
      <c r="E52" s="9" t="s">
        <v>361</v>
      </c>
      <c r="F52" s="26">
        <f aca="true" t="shared" si="2" ref="F52:G54">F53</f>
        <v>400</v>
      </c>
      <c r="G52" s="26">
        <f t="shared" si="2"/>
        <v>400</v>
      </c>
    </row>
    <row r="53" spans="1:7" ht="18.75" customHeight="1">
      <c r="A53" s="23"/>
      <c r="B53" s="23"/>
      <c r="C53" s="23" t="s">
        <v>285</v>
      </c>
      <c r="D53" s="23" t="s">
        <v>299</v>
      </c>
      <c r="E53" s="13" t="s">
        <v>286</v>
      </c>
      <c r="F53" s="26">
        <f t="shared" si="2"/>
        <v>400</v>
      </c>
      <c r="G53" s="26">
        <f t="shared" si="2"/>
        <v>400</v>
      </c>
    </row>
    <row r="54" spans="1:7" ht="26.25" customHeight="1">
      <c r="A54" s="23"/>
      <c r="B54" s="23"/>
      <c r="C54" s="18" t="s">
        <v>287</v>
      </c>
      <c r="D54" s="18" t="s">
        <v>299</v>
      </c>
      <c r="E54" s="10" t="s">
        <v>362</v>
      </c>
      <c r="F54" s="25">
        <f t="shared" si="2"/>
        <v>400</v>
      </c>
      <c r="G54" s="25">
        <f t="shared" si="2"/>
        <v>400</v>
      </c>
    </row>
    <row r="55" spans="1:7" ht="18.75" customHeight="1">
      <c r="A55" s="18"/>
      <c r="B55" s="18"/>
      <c r="C55" s="18"/>
      <c r="D55" s="18" t="s">
        <v>16</v>
      </c>
      <c r="E55" s="11" t="s">
        <v>17</v>
      </c>
      <c r="F55" s="25">
        <v>400</v>
      </c>
      <c r="G55" s="25">
        <v>400</v>
      </c>
    </row>
    <row r="56" spans="1:8" s="4" customFormat="1" ht="18.75" customHeight="1">
      <c r="A56" s="23"/>
      <c r="B56" s="8" t="s">
        <v>419</v>
      </c>
      <c r="C56" s="19"/>
      <c r="D56" s="19"/>
      <c r="E56" s="9" t="s">
        <v>420</v>
      </c>
      <c r="F56" s="26">
        <f aca="true" t="shared" si="3" ref="F56:G59">F57</f>
        <v>40</v>
      </c>
      <c r="G56" s="26">
        <f t="shared" si="3"/>
        <v>20</v>
      </c>
      <c r="H56" s="2"/>
    </row>
    <row r="57" spans="1:8" s="4" customFormat="1" ht="18.75" customHeight="1">
      <c r="A57" s="23"/>
      <c r="B57" s="23" t="s">
        <v>504</v>
      </c>
      <c r="C57" s="23"/>
      <c r="D57" s="23"/>
      <c r="E57" s="12" t="s">
        <v>556</v>
      </c>
      <c r="F57" s="26">
        <f t="shared" si="3"/>
        <v>40</v>
      </c>
      <c r="G57" s="26">
        <f t="shared" si="3"/>
        <v>20</v>
      </c>
      <c r="H57" s="2"/>
    </row>
    <row r="58" spans="1:7" ht="18.75" customHeight="1">
      <c r="A58" s="18"/>
      <c r="B58" s="18"/>
      <c r="C58" s="23" t="s">
        <v>272</v>
      </c>
      <c r="D58" s="23" t="s">
        <v>299</v>
      </c>
      <c r="E58" s="13" t="s">
        <v>273</v>
      </c>
      <c r="F58" s="25">
        <f t="shared" si="3"/>
        <v>40</v>
      </c>
      <c r="G58" s="25">
        <f t="shared" si="3"/>
        <v>20</v>
      </c>
    </row>
    <row r="59" spans="1:7" ht="18.75" customHeight="1">
      <c r="A59" s="18"/>
      <c r="B59" s="18"/>
      <c r="C59" s="18" t="s">
        <v>293</v>
      </c>
      <c r="D59" s="18" t="s">
        <v>299</v>
      </c>
      <c r="E59" s="10" t="s">
        <v>32</v>
      </c>
      <c r="F59" s="25">
        <f t="shared" si="3"/>
        <v>40</v>
      </c>
      <c r="G59" s="25">
        <f t="shared" si="3"/>
        <v>20</v>
      </c>
    </row>
    <row r="60" spans="1:7" ht="18.75" customHeight="1">
      <c r="A60" s="18"/>
      <c r="B60" s="18"/>
      <c r="C60" s="18"/>
      <c r="D60" s="18" t="s">
        <v>16</v>
      </c>
      <c r="E60" s="11" t="s">
        <v>17</v>
      </c>
      <c r="F60" s="25">
        <v>40</v>
      </c>
      <c r="G60" s="25">
        <v>20</v>
      </c>
    </row>
    <row r="61" spans="1:7" ht="21" customHeight="1">
      <c r="A61" s="18"/>
      <c r="B61" s="18"/>
      <c r="C61" s="18"/>
      <c r="D61" s="18"/>
      <c r="E61" s="10"/>
      <c r="F61" s="25"/>
      <c r="G61" s="25"/>
    </row>
    <row r="62" spans="1:7" ht="26.25" customHeight="1">
      <c r="A62" s="23" t="s">
        <v>369</v>
      </c>
      <c r="B62" s="23" t="s">
        <v>299</v>
      </c>
      <c r="C62" s="23" t="s">
        <v>299</v>
      </c>
      <c r="D62" s="23" t="s">
        <v>299</v>
      </c>
      <c r="E62" s="13" t="s">
        <v>370</v>
      </c>
      <c r="F62" s="26">
        <f>F63+F178+F216+F284+F380+F390+F439+F467+F503+F456</f>
        <v>782587.1</v>
      </c>
      <c r="G62" s="26">
        <f>G63+G178+G216+G284+G380+G390+G439+G467+G503+G456</f>
        <v>739201.6</v>
      </c>
    </row>
    <row r="63" spans="1:7" ht="18.75" customHeight="1">
      <c r="A63" s="23"/>
      <c r="B63" s="8" t="s">
        <v>356</v>
      </c>
      <c r="C63" s="8"/>
      <c r="D63" s="8"/>
      <c r="E63" s="9" t="s">
        <v>357</v>
      </c>
      <c r="F63" s="26">
        <f>F64+F68+F101+F105</f>
        <v>213635.664</v>
      </c>
      <c r="G63" s="26">
        <f>G64+G68+G101+G105+G97</f>
        <v>281639.1</v>
      </c>
    </row>
    <row r="64" spans="1:7" ht="18.75" customHeight="1">
      <c r="A64" s="23"/>
      <c r="B64" s="17" t="s">
        <v>371</v>
      </c>
      <c r="C64" s="8"/>
      <c r="D64" s="8"/>
      <c r="E64" s="9" t="s">
        <v>372</v>
      </c>
      <c r="F64" s="26">
        <f aca="true" t="shared" si="4" ref="F64:G66">F65</f>
        <v>2819.6</v>
      </c>
      <c r="G64" s="26">
        <f t="shared" si="4"/>
        <v>2819.6</v>
      </c>
    </row>
    <row r="65" spans="1:7" ht="18.75" customHeight="1">
      <c r="A65" s="23"/>
      <c r="B65" s="23"/>
      <c r="C65" s="23" t="s">
        <v>272</v>
      </c>
      <c r="D65" s="23" t="s">
        <v>299</v>
      </c>
      <c r="E65" s="13" t="s">
        <v>273</v>
      </c>
      <c r="F65" s="26">
        <f t="shared" si="4"/>
        <v>2819.6</v>
      </c>
      <c r="G65" s="26">
        <f t="shared" si="4"/>
        <v>2819.6</v>
      </c>
    </row>
    <row r="66" spans="1:7" ht="18.75" customHeight="1">
      <c r="A66" s="23"/>
      <c r="B66" s="23"/>
      <c r="C66" s="18" t="s">
        <v>274</v>
      </c>
      <c r="D66" s="18" t="s">
        <v>299</v>
      </c>
      <c r="E66" s="10" t="s">
        <v>737</v>
      </c>
      <c r="F66" s="25">
        <f t="shared" si="4"/>
        <v>2819.6</v>
      </c>
      <c r="G66" s="25">
        <f t="shared" si="4"/>
        <v>2819.6</v>
      </c>
    </row>
    <row r="67" spans="1:7" ht="37.5" customHeight="1">
      <c r="A67" s="18"/>
      <c r="B67" s="18"/>
      <c r="C67" s="18"/>
      <c r="D67" s="18" t="s">
        <v>33</v>
      </c>
      <c r="E67" s="11" t="s">
        <v>34</v>
      </c>
      <c r="F67" s="25">
        <v>2819.6</v>
      </c>
      <c r="G67" s="25">
        <v>2819.6</v>
      </c>
    </row>
    <row r="68" spans="1:7" ht="37.5" customHeight="1">
      <c r="A68" s="18"/>
      <c r="B68" s="17" t="s">
        <v>373</v>
      </c>
      <c r="C68" s="8"/>
      <c r="D68" s="8"/>
      <c r="E68" s="9" t="s">
        <v>374</v>
      </c>
      <c r="F68" s="26">
        <f>F69+F74</f>
        <v>103445.5</v>
      </c>
      <c r="G68" s="26">
        <f>G69+G74</f>
        <v>103445.5</v>
      </c>
    </row>
    <row r="69" spans="1:7" ht="18.75" customHeight="1">
      <c r="A69" s="18"/>
      <c r="B69" s="17"/>
      <c r="C69" s="8" t="s">
        <v>220</v>
      </c>
      <c r="D69" s="8"/>
      <c r="E69" s="9" t="s">
        <v>816</v>
      </c>
      <c r="F69" s="26">
        <f aca="true" t="shared" si="5" ref="F69:G72">F70</f>
        <v>229.7</v>
      </c>
      <c r="G69" s="26">
        <f t="shared" si="5"/>
        <v>229.7</v>
      </c>
    </row>
    <row r="70" spans="1:7" ht="18.75" customHeight="1">
      <c r="A70" s="18"/>
      <c r="B70" s="17"/>
      <c r="C70" s="8" t="s">
        <v>224</v>
      </c>
      <c r="D70" s="8"/>
      <c r="E70" s="9" t="s">
        <v>225</v>
      </c>
      <c r="F70" s="26">
        <f t="shared" si="5"/>
        <v>229.7</v>
      </c>
      <c r="G70" s="26">
        <f t="shared" si="5"/>
        <v>229.7</v>
      </c>
    </row>
    <row r="71" spans="1:7" ht="18.75" customHeight="1">
      <c r="A71" s="18"/>
      <c r="B71" s="17"/>
      <c r="C71" s="8" t="s">
        <v>229</v>
      </c>
      <c r="D71" s="8"/>
      <c r="E71" s="9" t="s">
        <v>230</v>
      </c>
      <c r="F71" s="26">
        <f t="shared" si="5"/>
        <v>229.7</v>
      </c>
      <c r="G71" s="26">
        <f t="shared" si="5"/>
        <v>229.7</v>
      </c>
    </row>
    <row r="72" spans="1:8" s="193" customFormat="1" ht="41.25" customHeight="1">
      <c r="A72" s="258"/>
      <c r="B72" s="194"/>
      <c r="C72" s="258" t="s">
        <v>490</v>
      </c>
      <c r="D72" s="258"/>
      <c r="E72" s="253" t="s">
        <v>343</v>
      </c>
      <c r="F72" s="259">
        <f t="shared" si="5"/>
        <v>229.7</v>
      </c>
      <c r="G72" s="259">
        <f t="shared" si="5"/>
        <v>229.7</v>
      </c>
      <c r="H72" s="2"/>
    </row>
    <row r="73" spans="1:8" s="193" customFormat="1" ht="42" customHeight="1">
      <c r="A73" s="258"/>
      <c r="B73" s="194"/>
      <c r="C73" s="258"/>
      <c r="D73" s="258" t="s">
        <v>33</v>
      </c>
      <c r="E73" s="253" t="s">
        <v>34</v>
      </c>
      <c r="F73" s="259">
        <v>229.7</v>
      </c>
      <c r="G73" s="259">
        <v>229.7</v>
      </c>
      <c r="H73" s="2"/>
    </row>
    <row r="74" spans="1:7" ht="37.5" customHeight="1">
      <c r="A74" s="23"/>
      <c r="B74" s="23"/>
      <c r="C74" s="23" t="s">
        <v>234</v>
      </c>
      <c r="D74" s="23" t="s">
        <v>299</v>
      </c>
      <c r="E74" s="13" t="s">
        <v>742</v>
      </c>
      <c r="F74" s="26">
        <f>F75</f>
        <v>103215.8</v>
      </c>
      <c r="G74" s="26">
        <f>G75</f>
        <v>103215.8</v>
      </c>
    </row>
    <row r="75" spans="1:7" ht="37.5" customHeight="1">
      <c r="A75" s="23"/>
      <c r="B75" s="23"/>
      <c r="C75" s="23" t="s">
        <v>241</v>
      </c>
      <c r="D75" s="23" t="s">
        <v>299</v>
      </c>
      <c r="E75" s="13" t="s">
        <v>242</v>
      </c>
      <c r="F75" s="26">
        <f>F76</f>
        <v>103215.8</v>
      </c>
      <c r="G75" s="26">
        <f>G76</f>
        <v>103215.8</v>
      </c>
    </row>
    <row r="76" spans="1:7" ht="23.25" customHeight="1">
      <c r="A76" s="23"/>
      <c r="B76" s="23"/>
      <c r="C76" s="23" t="s">
        <v>243</v>
      </c>
      <c r="D76" s="23"/>
      <c r="E76" s="13" t="s">
        <v>29</v>
      </c>
      <c r="F76" s="26">
        <f>F77+F81+F88+F83+F93+F91+F85+F95</f>
        <v>103215.8</v>
      </c>
      <c r="G76" s="26">
        <f>G77+G81+G88+G83+G93+G91+G85+G95</f>
        <v>103215.8</v>
      </c>
    </row>
    <row r="77" spans="1:7" ht="18.75" customHeight="1">
      <c r="A77" s="23"/>
      <c r="B77" s="23"/>
      <c r="C77" s="18" t="s">
        <v>244</v>
      </c>
      <c r="D77" s="18" t="s">
        <v>299</v>
      </c>
      <c r="E77" s="10" t="s">
        <v>32</v>
      </c>
      <c r="F77" s="25">
        <f>SUM(F78:F80)</f>
        <v>97459.09999999999</v>
      </c>
      <c r="G77" s="25">
        <f>SUM(G78:G80)</f>
        <v>97459.09999999999</v>
      </c>
    </row>
    <row r="78" spans="1:7" ht="37.5" customHeight="1">
      <c r="A78" s="18"/>
      <c r="B78" s="18"/>
      <c r="C78" s="18"/>
      <c r="D78" s="18" t="s">
        <v>33</v>
      </c>
      <c r="E78" s="11" t="s">
        <v>34</v>
      </c>
      <c r="F78" s="25">
        <v>83639.2</v>
      </c>
      <c r="G78" s="25">
        <v>83639.2</v>
      </c>
    </row>
    <row r="79" spans="1:7" ht="18.75" customHeight="1">
      <c r="A79" s="18"/>
      <c r="B79" s="18"/>
      <c r="C79" s="18"/>
      <c r="D79" s="18" t="s">
        <v>16</v>
      </c>
      <c r="E79" s="11" t="s">
        <v>17</v>
      </c>
      <c r="F79" s="25">
        <v>13296</v>
      </c>
      <c r="G79" s="25">
        <v>13296</v>
      </c>
    </row>
    <row r="80" spans="1:7" ht="18.75" customHeight="1">
      <c r="A80" s="18"/>
      <c r="B80" s="18"/>
      <c r="C80" s="18"/>
      <c r="D80" s="18" t="s">
        <v>47</v>
      </c>
      <c r="E80" s="11" t="s">
        <v>48</v>
      </c>
      <c r="F80" s="25">
        <v>523.9</v>
      </c>
      <c r="G80" s="25">
        <v>523.9</v>
      </c>
    </row>
    <row r="81" spans="1:7" ht="18.75" customHeight="1">
      <c r="A81" s="23"/>
      <c r="B81" s="23"/>
      <c r="C81" s="18" t="s">
        <v>246</v>
      </c>
      <c r="D81" s="18" t="s">
        <v>299</v>
      </c>
      <c r="E81" s="10" t="s">
        <v>359</v>
      </c>
      <c r="F81" s="25">
        <f>F82</f>
        <v>200</v>
      </c>
      <c r="G81" s="25">
        <f>G82</f>
        <v>200</v>
      </c>
    </row>
    <row r="82" spans="1:7" ht="18.75" customHeight="1">
      <c r="A82" s="18"/>
      <c r="B82" s="18"/>
      <c r="C82" s="18"/>
      <c r="D82" s="18" t="s">
        <v>16</v>
      </c>
      <c r="E82" s="11" t="s">
        <v>17</v>
      </c>
      <c r="F82" s="25">
        <v>200</v>
      </c>
      <c r="G82" s="25">
        <v>200</v>
      </c>
    </row>
    <row r="83" spans="1:7" ht="18.75" customHeight="1">
      <c r="A83" s="18"/>
      <c r="B83" s="18"/>
      <c r="C83" s="257" t="s">
        <v>494</v>
      </c>
      <c r="D83" s="258"/>
      <c r="E83" s="253" t="s">
        <v>251</v>
      </c>
      <c r="F83" s="259">
        <f>F84</f>
        <v>67.1</v>
      </c>
      <c r="G83" s="259">
        <f>G84</f>
        <v>67.1</v>
      </c>
    </row>
    <row r="84" spans="1:8" s="193" customFormat="1" ht="18.75" customHeight="1">
      <c r="A84" s="258"/>
      <c r="B84" s="258"/>
      <c r="C84" s="257"/>
      <c r="D84" s="258" t="s">
        <v>16</v>
      </c>
      <c r="E84" s="253" t="s">
        <v>17</v>
      </c>
      <c r="F84" s="259">
        <v>67.1</v>
      </c>
      <c r="G84" s="259">
        <v>67.1</v>
      </c>
      <c r="H84" s="2"/>
    </row>
    <row r="85" spans="1:7" ht="18.75" customHeight="1">
      <c r="A85" s="18"/>
      <c r="B85" s="18"/>
      <c r="C85" s="257" t="s">
        <v>495</v>
      </c>
      <c r="D85" s="258"/>
      <c r="E85" s="253" t="s">
        <v>297</v>
      </c>
      <c r="F85" s="259">
        <f>F86+F87</f>
        <v>257.4</v>
      </c>
      <c r="G85" s="259">
        <f>G86+G87</f>
        <v>257.4</v>
      </c>
    </row>
    <row r="86" spans="1:8" s="193" customFormat="1" ht="39.75" customHeight="1">
      <c r="A86" s="258"/>
      <c r="B86" s="258"/>
      <c r="C86" s="257"/>
      <c r="D86" s="258" t="s">
        <v>33</v>
      </c>
      <c r="E86" s="253" t="s">
        <v>34</v>
      </c>
      <c r="F86" s="259">
        <v>217.4</v>
      </c>
      <c r="G86" s="259">
        <v>217.4</v>
      </c>
      <c r="H86" s="2"/>
    </row>
    <row r="87" spans="1:8" s="193" customFormat="1" ht="22.5" customHeight="1">
      <c r="A87" s="258"/>
      <c r="B87" s="258"/>
      <c r="C87" s="257"/>
      <c r="D87" s="258" t="s">
        <v>16</v>
      </c>
      <c r="E87" s="253" t="s">
        <v>17</v>
      </c>
      <c r="F87" s="259">
        <v>40</v>
      </c>
      <c r="G87" s="259">
        <v>40</v>
      </c>
      <c r="H87" s="2"/>
    </row>
    <row r="88" spans="1:7" ht="18.75" customHeight="1">
      <c r="A88" s="18"/>
      <c r="B88" s="18"/>
      <c r="C88" s="257" t="s">
        <v>486</v>
      </c>
      <c r="D88" s="258"/>
      <c r="E88" s="253" t="s">
        <v>984</v>
      </c>
      <c r="F88" s="259">
        <f>F89+F90</f>
        <v>4450.8</v>
      </c>
      <c r="G88" s="259">
        <f>G89+G90</f>
        <v>4450.8</v>
      </c>
    </row>
    <row r="89" spans="1:8" s="193" customFormat="1" ht="37.5" customHeight="1">
      <c r="A89" s="258"/>
      <c r="B89" s="258"/>
      <c r="C89" s="257"/>
      <c r="D89" s="258" t="s">
        <v>33</v>
      </c>
      <c r="E89" s="253" t="s">
        <v>34</v>
      </c>
      <c r="F89" s="259">
        <v>4330.8</v>
      </c>
      <c r="G89" s="259">
        <v>4330.8</v>
      </c>
      <c r="H89" s="2"/>
    </row>
    <row r="90" spans="1:8" s="193" customFormat="1" ht="18.75" customHeight="1">
      <c r="A90" s="258"/>
      <c r="B90" s="258"/>
      <c r="C90" s="257"/>
      <c r="D90" s="258" t="s">
        <v>16</v>
      </c>
      <c r="E90" s="253" t="s">
        <v>17</v>
      </c>
      <c r="F90" s="259">
        <v>120</v>
      </c>
      <c r="G90" s="259">
        <v>120</v>
      </c>
      <c r="H90" s="2"/>
    </row>
    <row r="91" spans="1:7" ht="37.5" customHeight="1">
      <c r="A91" s="18"/>
      <c r="B91" s="18"/>
      <c r="C91" s="257" t="s">
        <v>492</v>
      </c>
      <c r="D91" s="258"/>
      <c r="E91" s="253" t="s">
        <v>493</v>
      </c>
      <c r="F91" s="259">
        <f>F92</f>
        <v>0.5</v>
      </c>
      <c r="G91" s="259">
        <f>G92</f>
        <v>0.5</v>
      </c>
    </row>
    <row r="92" spans="1:8" s="193" customFormat="1" ht="37.5" customHeight="1">
      <c r="A92" s="258"/>
      <c r="B92" s="258"/>
      <c r="C92" s="257"/>
      <c r="D92" s="258" t="s">
        <v>33</v>
      </c>
      <c r="E92" s="253" t="s">
        <v>34</v>
      </c>
      <c r="F92" s="259">
        <v>0.5</v>
      </c>
      <c r="G92" s="259">
        <v>0.5</v>
      </c>
      <c r="H92" s="2"/>
    </row>
    <row r="93" spans="1:7" ht="39" customHeight="1">
      <c r="A93" s="18"/>
      <c r="B93" s="18"/>
      <c r="C93" s="257" t="s">
        <v>502</v>
      </c>
      <c r="D93" s="258"/>
      <c r="E93" s="253" t="s">
        <v>321</v>
      </c>
      <c r="F93" s="259">
        <f>F94</f>
        <v>15.1</v>
      </c>
      <c r="G93" s="259">
        <f>G94</f>
        <v>15.1</v>
      </c>
    </row>
    <row r="94" spans="1:8" s="193" customFormat="1" ht="37.5" customHeight="1">
      <c r="A94" s="258"/>
      <c r="B94" s="258"/>
      <c r="C94" s="257"/>
      <c r="D94" s="258" t="s">
        <v>33</v>
      </c>
      <c r="E94" s="253" t="s">
        <v>34</v>
      </c>
      <c r="F94" s="259">
        <v>15.1</v>
      </c>
      <c r="G94" s="259">
        <v>15.1</v>
      </c>
      <c r="H94" s="2"/>
    </row>
    <row r="95" spans="1:7" ht="17.25" customHeight="1">
      <c r="A95" s="18"/>
      <c r="B95" s="18"/>
      <c r="C95" s="257" t="s">
        <v>806</v>
      </c>
      <c r="D95" s="258"/>
      <c r="E95" s="253" t="s">
        <v>807</v>
      </c>
      <c r="F95" s="259">
        <f>F96</f>
        <v>765.8</v>
      </c>
      <c r="G95" s="259">
        <f>G96</f>
        <v>765.8</v>
      </c>
    </row>
    <row r="96" spans="1:8" s="193" customFormat="1" ht="37.5" customHeight="1">
      <c r="A96" s="258"/>
      <c r="B96" s="258"/>
      <c r="C96" s="257"/>
      <c r="D96" s="258" t="s">
        <v>33</v>
      </c>
      <c r="E96" s="253" t="s">
        <v>34</v>
      </c>
      <c r="F96" s="259">
        <v>765.8</v>
      </c>
      <c r="G96" s="259">
        <v>765.8</v>
      </c>
      <c r="H96" s="2"/>
    </row>
    <row r="97" spans="1:7" ht="22.5" customHeight="1">
      <c r="A97" s="18"/>
      <c r="B97" s="23" t="s">
        <v>795</v>
      </c>
      <c r="C97" s="257"/>
      <c r="D97" s="258"/>
      <c r="E97" s="12" t="s">
        <v>796</v>
      </c>
      <c r="F97" s="26">
        <f aca="true" t="shared" si="6" ref="F97:G99">F98</f>
        <v>0</v>
      </c>
      <c r="G97" s="26">
        <f t="shared" si="6"/>
        <v>3500</v>
      </c>
    </row>
    <row r="98" spans="1:7" ht="22.5" customHeight="1">
      <c r="A98" s="18"/>
      <c r="B98" s="18"/>
      <c r="C98" s="23" t="s">
        <v>285</v>
      </c>
      <c r="D98" s="23" t="s">
        <v>299</v>
      </c>
      <c r="E98" s="13" t="s">
        <v>286</v>
      </c>
      <c r="F98" s="26">
        <f t="shared" si="6"/>
        <v>0</v>
      </c>
      <c r="G98" s="26">
        <f t="shared" si="6"/>
        <v>3500</v>
      </c>
    </row>
    <row r="99" spans="1:7" ht="22.5" customHeight="1">
      <c r="A99" s="18"/>
      <c r="B99" s="18"/>
      <c r="C99" s="345" t="s">
        <v>797</v>
      </c>
      <c r="D99" s="18"/>
      <c r="E99" s="11" t="s">
        <v>798</v>
      </c>
      <c r="F99" s="26">
        <f t="shared" si="6"/>
        <v>0</v>
      </c>
      <c r="G99" s="26">
        <f t="shared" si="6"/>
        <v>3500</v>
      </c>
    </row>
    <row r="100" spans="1:7" ht="22.5" customHeight="1">
      <c r="A100" s="18"/>
      <c r="B100" s="18"/>
      <c r="C100" s="23"/>
      <c r="D100" s="18" t="s">
        <v>47</v>
      </c>
      <c r="E100" s="11" t="s">
        <v>48</v>
      </c>
      <c r="F100" s="25"/>
      <c r="G100" s="25">
        <v>3500</v>
      </c>
    </row>
    <row r="101" spans="1:7" ht="18.75" customHeight="1">
      <c r="A101" s="18"/>
      <c r="B101" s="17" t="s">
        <v>376</v>
      </c>
      <c r="C101" s="8"/>
      <c r="D101" s="8"/>
      <c r="E101" s="9" t="s">
        <v>377</v>
      </c>
      <c r="F101" s="26">
        <f aca="true" t="shared" si="7" ref="F101:G103">F102</f>
        <v>1500</v>
      </c>
      <c r="G101" s="26">
        <f t="shared" si="7"/>
        <v>1500</v>
      </c>
    </row>
    <row r="102" spans="1:7" ht="18.75" customHeight="1">
      <c r="A102" s="23"/>
      <c r="B102" s="23"/>
      <c r="C102" s="23" t="s">
        <v>285</v>
      </c>
      <c r="D102" s="23" t="s">
        <v>299</v>
      </c>
      <c r="E102" s="13" t="s">
        <v>286</v>
      </c>
      <c r="F102" s="26">
        <f t="shared" si="7"/>
        <v>1500</v>
      </c>
      <c r="G102" s="26">
        <f t="shared" si="7"/>
        <v>1500</v>
      </c>
    </row>
    <row r="103" spans="1:7" ht="18.75" customHeight="1">
      <c r="A103" s="23"/>
      <c r="B103" s="23"/>
      <c r="C103" s="7" t="s">
        <v>288</v>
      </c>
      <c r="D103" s="18" t="s">
        <v>299</v>
      </c>
      <c r="E103" s="10" t="s">
        <v>289</v>
      </c>
      <c r="F103" s="25">
        <f t="shared" si="7"/>
        <v>1500</v>
      </c>
      <c r="G103" s="25">
        <f t="shared" si="7"/>
        <v>1500</v>
      </c>
    </row>
    <row r="104" spans="1:7" ht="18.75" customHeight="1">
      <c r="A104" s="18"/>
      <c r="B104" s="18"/>
      <c r="C104" s="18"/>
      <c r="D104" s="18" t="s">
        <v>47</v>
      </c>
      <c r="E104" s="11" t="s">
        <v>48</v>
      </c>
      <c r="F104" s="25">
        <v>1500</v>
      </c>
      <c r="G104" s="25">
        <v>1500</v>
      </c>
    </row>
    <row r="105" spans="1:7" ht="18.75" customHeight="1">
      <c r="A105" s="18"/>
      <c r="B105" s="17" t="s">
        <v>360</v>
      </c>
      <c r="C105" s="8"/>
      <c r="D105" s="8"/>
      <c r="E105" s="9" t="s">
        <v>361</v>
      </c>
      <c r="F105" s="26">
        <f>F114+F121+F135+F156+F169+F106</f>
        <v>105870.564</v>
      </c>
      <c r="G105" s="26">
        <f>G114+G121+G135+G156+G169+G106</f>
        <v>170374</v>
      </c>
    </row>
    <row r="106" spans="1:7" ht="18.75" customHeight="1">
      <c r="A106" s="18"/>
      <c r="B106" s="17"/>
      <c r="C106" s="23" t="s">
        <v>6</v>
      </c>
      <c r="D106" s="23" t="s">
        <v>299</v>
      </c>
      <c r="E106" s="13" t="s">
        <v>7</v>
      </c>
      <c r="F106" s="26">
        <f>F107</f>
        <v>1420.5</v>
      </c>
      <c r="G106" s="26">
        <f>G107</f>
        <v>1424.6999999999998</v>
      </c>
    </row>
    <row r="107" spans="1:7" ht="44.25" customHeight="1">
      <c r="A107" s="18"/>
      <c r="B107" s="17"/>
      <c r="C107" s="23" t="s">
        <v>27</v>
      </c>
      <c r="D107" s="23" t="s">
        <v>299</v>
      </c>
      <c r="E107" s="13" t="s">
        <v>462</v>
      </c>
      <c r="F107" s="26">
        <f>F108</f>
        <v>1420.5</v>
      </c>
      <c r="G107" s="26">
        <f>G108</f>
        <v>1424.6999999999998</v>
      </c>
    </row>
    <row r="108" spans="1:7" ht="18.75" customHeight="1">
      <c r="A108" s="18"/>
      <c r="B108" s="17"/>
      <c r="C108" s="8" t="s">
        <v>41</v>
      </c>
      <c r="D108" s="15"/>
      <c r="E108" s="6" t="s">
        <v>42</v>
      </c>
      <c r="F108" s="26">
        <f>F109+F112</f>
        <v>1420.5</v>
      </c>
      <c r="G108" s="26">
        <f>G109+G112</f>
        <v>1424.6999999999998</v>
      </c>
    </row>
    <row r="109" spans="1:7" ht="18.75" customHeight="1">
      <c r="A109" s="18"/>
      <c r="B109" s="17"/>
      <c r="C109" s="257" t="s">
        <v>309</v>
      </c>
      <c r="D109" s="257"/>
      <c r="E109" s="252" t="s">
        <v>503</v>
      </c>
      <c r="F109" s="259">
        <f>F110+F111</f>
        <v>954.5</v>
      </c>
      <c r="G109" s="259">
        <f>G110+G111</f>
        <v>958.6999999999999</v>
      </c>
    </row>
    <row r="110" spans="1:8" s="193" customFormat="1" ht="36" customHeight="1">
      <c r="A110" s="258"/>
      <c r="B110" s="194"/>
      <c r="C110" s="21"/>
      <c r="D110" s="258" t="s">
        <v>33</v>
      </c>
      <c r="E110" s="253" t="s">
        <v>34</v>
      </c>
      <c r="F110" s="259">
        <f>121.8+236.3+581.8</f>
        <v>939.9</v>
      </c>
      <c r="G110" s="259">
        <f>123.6+237.9+581.8</f>
        <v>943.3</v>
      </c>
      <c r="H110" s="2"/>
    </row>
    <row r="111" spans="1:8" s="193" customFormat="1" ht="36" customHeight="1">
      <c r="A111" s="258"/>
      <c r="B111" s="194"/>
      <c r="C111" s="21"/>
      <c r="D111" s="258" t="s">
        <v>16</v>
      </c>
      <c r="E111" s="253" t="s">
        <v>17</v>
      </c>
      <c r="F111" s="259">
        <v>14.6</v>
      </c>
      <c r="G111" s="259">
        <v>15.4</v>
      </c>
      <c r="H111" s="2"/>
    </row>
    <row r="112" spans="1:8" s="193" customFormat="1" ht="18.75" customHeight="1">
      <c r="A112" s="258"/>
      <c r="B112" s="194"/>
      <c r="C112" s="257" t="s">
        <v>491</v>
      </c>
      <c r="D112" s="257"/>
      <c r="E112" s="255" t="s">
        <v>46</v>
      </c>
      <c r="F112" s="259">
        <f>F113</f>
        <v>466</v>
      </c>
      <c r="G112" s="259">
        <f>G113</f>
        <v>466</v>
      </c>
      <c r="H112" s="2"/>
    </row>
    <row r="113" spans="1:8" s="193" customFormat="1" ht="37.5" customHeight="1">
      <c r="A113" s="258"/>
      <c r="B113" s="194"/>
      <c r="C113" s="21"/>
      <c r="D113" s="258" t="s">
        <v>33</v>
      </c>
      <c r="E113" s="253" t="s">
        <v>34</v>
      </c>
      <c r="F113" s="259">
        <v>466</v>
      </c>
      <c r="G113" s="259">
        <v>466</v>
      </c>
      <c r="H113" s="2"/>
    </row>
    <row r="114" spans="1:7" ht="18.75" customHeight="1">
      <c r="A114" s="23"/>
      <c r="B114" s="23"/>
      <c r="C114" s="23" t="s">
        <v>144</v>
      </c>
      <c r="D114" s="23" t="s">
        <v>299</v>
      </c>
      <c r="E114" s="13" t="s">
        <v>145</v>
      </c>
      <c r="F114" s="26">
        <f aca="true" t="shared" si="8" ref="F114:G116">F115</f>
        <v>14406.900000000001</v>
      </c>
      <c r="G114" s="26">
        <f t="shared" si="8"/>
        <v>14401.900000000001</v>
      </c>
    </row>
    <row r="115" spans="1:7" ht="37.5" customHeight="1">
      <c r="A115" s="23"/>
      <c r="B115" s="23"/>
      <c r="C115" s="23" t="s">
        <v>187</v>
      </c>
      <c r="D115" s="23" t="s">
        <v>299</v>
      </c>
      <c r="E115" s="13" t="s">
        <v>188</v>
      </c>
      <c r="F115" s="26">
        <f t="shared" si="8"/>
        <v>14406.900000000001</v>
      </c>
      <c r="G115" s="26">
        <f t="shared" si="8"/>
        <v>14401.900000000001</v>
      </c>
    </row>
    <row r="116" spans="1:7" ht="24" customHeight="1">
      <c r="A116" s="23"/>
      <c r="B116" s="23"/>
      <c r="C116" s="23" t="s">
        <v>189</v>
      </c>
      <c r="D116" s="23"/>
      <c r="E116" s="13" t="s">
        <v>29</v>
      </c>
      <c r="F116" s="26">
        <f t="shared" si="8"/>
        <v>14406.900000000001</v>
      </c>
      <c r="G116" s="26">
        <f t="shared" si="8"/>
        <v>14401.900000000001</v>
      </c>
    </row>
    <row r="117" spans="1:7" ht="18.75" customHeight="1">
      <c r="A117" s="23"/>
      <c r="B117" s="23"/>
      <c r="C117" s="18" t="s">
        <v>191</v>
      </c>
      <c r="D117" s="18" t="s">
        <v>299</v>
      </c>
      <c r="E117" s="10" t="s">
        <v>121</v>
      </c>
      <c r="F117" s="25">
        <f>F118+F119+F120</f>
        <v>14406.900000000001</v>
      </c>
      <c r="G117" s="25">
        <f>G118+G119+G120</f>
        <v>14401.900000000001</v>
      </c>
    </row>
    <row r="118" spans="1:7" ht="37.5" customHeight="1">
      <c r="A118" s="18"/>
      <c r="B118" s="18"/>
      <c r="C118" s="18"/>
      <c r="D118" s="18" t="s">
        <v>33</v>
      </c>
      <c r="E118" s="11" t="s">
        <v>34</v>
      </c>
      <c r="F118" s="25">
        <v>11500.2</v>
      </c>
      <c r="G118" s="25">
        <v>11500.2</v>
      </c>
    </row>
    <row r="119" spans="1:7" ht="18.75" customHeight="1">
      <c r="A119" s="18"/>
      <c r="B119" s="18"/>
      <c r="C119" s="18"/>
      <c r="D119" s="18" t="s">
        <v>16</v>
      </c>
      <c r="E119" s="11" t="s">
        <v>17</v>
      </c>
      <c r="F119" s="25">
        <v>2795</v>
      </c>
      <c r="G119" s="25">
        <v>2790</v>
      </c>
    </row>
    <row r="120" spans="1:7" ht="18.75" customHeight="1">
      <c r="A120" s="18"/>
      <c r="B120" s="18"/>
      <c r="C120" s="18"/>
      <c r="D120" s="18" t="s">
        <v>47</v>
      </c>
      <c r="E120" s="11" t="s">
        <v>48</v>
      </c>
      <c r="F120" s="25">
        <v>111.7</v>
      </c>
      <c r="G120" s="25">
        <v>111.7</v>
      </c>
    </row>
    <row r="121" spans="1:7" ht="18.75" customHeight="1">
      <c r="A121" s="23"/>
      <c r="B121" s="23"/>
      <c r="C121" s="23" t="s">
        <v>206</v>
      </c>
      <c r="D121" s="23" t="s">
        <v>299</v>
      </c>
      <c r="E121" s="13" t="s">
        <v>814</v>
      </c>
      <c r="F121" s="26">
        <f>F122+F131</f>
        <v>2188</v>
      </c>
      <c r="G121" s="26">
        <f>G122+G131</f>
        <v>2188</v>
      </c>
    </row>
    <row r="122" spans="1:7" ht="18.75" customHeight="1">
      <c r="A122" s="23"/>
      <c r="B122" s="23"/>
      <c r="C122" s="23" t="s">
        <v>207</v>
      </c>
      <c r="D122" s="23" t="s">
        <v>299</v>
      </c>
      <c r="E122" s="13" t="s">
        <v>208</v>
      </c>
      <c r="F122" s="26">
        <f>F123</f>
        <v>2015</v>
      </c>
      <c r="G122" s="26">
        <f>G123</f>
        <v>2015</v>
      </c>
    </row>
    <row r="123" spans="1:7" ht="18.75" customHeight="1">
      <c r="A123" s="23"/>
      <c r="B123" s="23"/>
      <c r="C123" s="23" t="s">
        <v>209</v>
      </c>
      <c r="D123" s="23"/>
      <c r="E123" s="13" t="s">
        <v>755</v>
      </c>
      <c r="F123" s="26">
        <f>F124+F127+F129</f>
        <v>2015</v>
      </c>
      <c r="G123" s="26">
        <f>G124+G127+G129</f>
        <v>2015</v>
      </c>
    </row>
    <row r="124" spans="1:7" ht="18.75" customHeight="1">
      <c r="A124" s="23"/>
      <c r="B124" s="23"/>
      <c r="C124" s="18" t="s">
        <v>210</v>
      </c>
      <c r="D124" s="18" t="s">
        <v>299</v>
      </c>
      <c r="E124" s="10" t="s">
        <v>378</v>
      </c>
      <c r="F124" s="25">
        <f>F125+F126</f>
        <v>2015</v>
      </c>
      <c r="G124" s="25">
        <f>G125+G126</f>
        <v>2015</v>
      </c>
    </row>
    <row r="125" spans="1:7" ht="18.75" customHeight="1">
      <c r="A125" s="18"/>
      <c r="B125" s="18"/>
      <c r="C125" s="18"/>
      <c r="D125" s="18" t="s">
        <v>16</v>
      </c>
      <c r="E125" s="11" t="s">
        <v>17</v>
      </c>
      <c r="F125" s="25">
        <v>55</v>
      </c>
      <c r="G125" s="25">
        <v>55</v>
      </c>
    </row>
    <row r="126" spans="1:7" ht="18.75" customHeight="1">
      <c r="A126" s="18"/>
      <c r="B126" s="18"/>
      <c r="C126" s="18"/>
      <c r="D126" s="18" t="s">
        <v>12</v>
      </c>
      <c r="E126" s="11" t="s">
        <v>13</v>
      </c>
      <c r="F126" s="25">
        <v>1960</v>
      </c>
      <c r="G126" s="25">
        <v>1960</v>
      </c>
    </row>
    <row r="127" spans="1:7" ht="18.75" customHeight="1" hidden="1">
      <c r="A127" s="18"/>
      <c r="B127" s="18"/>
      <c r="C127" s="18" t="s">
        <v>883</v>
      </c>
      <c r="D127" s="18"/>
      <c r="E127" s="11" t="s">
        <v>884</v>
      </c>
      <c r="F127" s="25">
        <f>F128</f>
        <v>0</v>
      </c>
      <c r="G127" s="25">
        <f>G128</f>
        <v>0</v>
      </c>
    </row>
    <row r="128" spans="1:7" ht="18.75" customHeight="1" hidden="1">
      <c r="A128" s="18"/>
      <c r="B128" s="18"/>
      <c r="C128" s="18"/>
      <c r="D128" s="18" t="s">
        <v>12</v>
      </c>
      <c r="E128" s="11" t="s">
        <v>13</v>
      </c>
      <c r="F128" s="25"/>
      <c r="G128" s="25"/>
    </row>
    <row r="129" spans="1:7" ht="18.75" customHeight="1" hidden="1">
      <c r="A129" s="18"/>
      <c r="B129" s="18"/>
      <c r="C129" s="18" t="s">
        <v>883</v>
      </c>
      <c r="D129" s="18"/>
      <c r="E129" s="11" t="s">
        <v>885</v>
      </c>
      <c r="F129" s="25">
        <f>F130</f>
        <v>0</v>
      </c>
      <c r="G129" s="25">
        <f>G130</f>
        <v>0</v>
      </c>
    </row>
    <row r="130" spans="1:7" ht="18.75" customHeight="1" hidden="1">
      <c r="A130" s="18"/>
      <c r="B130" s="18"/>
      <c r="C130" s="18"/>
      <c r="D130" s="18" t="s">
        <v>12</v>
      </c>
      <c r="E130" s="11" t="s">
        <v>13</v>
      </c>
      <c r="F130" s="25"/>
      <c r="G130" s="25"/>
    </row>
    <row r="131" spans="1:7" ht="18.75" customHeight="1">
      <c r="A131" s="23"/>
      <c r="B131" s="23"/>
      <c r="C131" s="23" t="s">
        <v>303</v>
      </c>
      <c r="D131" s="23"/>
      <c r="E131" s="13" t="s">
        <v>304</v>
      </c>
      <c r="F131" s="26">
        <f aca="true" t="shared" si="9" ref="F131:G133">F132</f>
        <v>173</v>
      </c>
      <c r="G131" s="26">
        <f t="shared" si="9"/>
        <v>173</v>
      </c>
    </row>
    <row r="132" spans="1:7" ht="37.5" customHeight="1">
      <c r="A132" s="23"/>
      <c r="B132" s="23"/>
      <c r="C132" s="23" t="s">
        <v>305</v>
      </c>
      <c r="D132" s="23"/>
      <c r="E132" s="13" t="s">
        <v>892</v>
      </c>
      <c r="F132" s="26">
        <f t="shared" si="9"/>
        <v>173</v>
      </c>
      <c r="G132" s="26">
        <f t="shared" si="9"/>
        <v>173</v>
      </c>
    </row>
    <row r="133" spans="1:7" ht="18.75" customHeight="1">
      <c r="A133" s="23"/>
      <c r="B133" s="23"/>
      <c r="C133" s="18" t="s">
        <v>306</v>
      </c>
      <c r="D133" s="18"/>
      <c r="E133" s="10" t="s">
        <v>985</v>
      </c>
      <c r="F133" s="25">
        <f t="shared" si="9"/>
        <v>173</v>
      </c>
      <c r="G133" s="25">
        <f t="shared" si="9"/>
        <v>173</v>
      </c>
    </row>
    <row r="134" spans="1:7" ht="18.75" customHeight="1">
      <c r="A134" s="18"/>
      <c r="B134" s="18"/>
      <c r="C134" s="18"/>
      <c r="D134" s="18" t="s">
        <v>12</v>
      </c>
      <c r="E134" s="11" t="s">
        <v>13</v>
      </c>
      <c r="F134" s="25">
        <v>173</v>
      </c>
      <c r="G134" s="25">
        <v>173</v>
      </c>
    </row>
    <row r="135" spans="1:7" ht="37.5" customHeight="1">
      <c r="A135" s="23"/>
      <c r="B135" s="23"/>
      <c r="C135" s="23" t="s">
        <v>234</v>
      </c>
      <c r="D135" s="23" t="s">
        <v>299</v>
      </c>
      <c r="E135" s="13" t="s">
        <v>742</v>
      </c>
      <c r="F135" s="26">
        <f>F136+F141</f>
        <v>70960.2</v>
      </c>
      <c r="G135" s="26">
        <f>G136+G141</f>
        <v>70960.2</v>
      </c>
    </row>
    <row r="136" spans="1:7" ht="18.75" customHeight="1">
      <c r="A136" s="23"/>
      <c r="B136" s="23"/>
      <c r="C136" s="23" t="s">
        <v>235</v>
      </c>
      <c r="D136" s="23" t="s">
        <v>299</v>
      </c>
      <c r="E136" s="13" t="s">
        <v>236</v>
      </c>
      <c r="F136" s="26">
        <f>F137</f>
        <v>347</v>
      </c>
      <c r="G136" s="26">
        <f>G137</f>
        <v>347</v>
      </c>
    </row>
    <row r="137" spans="1:7" ht="37.5" customHeight="1">
      <c r="A137" s="23"/>
      <c r="B137" s="23"/>
      <c r="C137" s="23" t="s">
        <v>237</v>
      </c>
      <c r="D137" s="23"/>
      <c r="E137" s="13" t="s">
        <v>238</v>
      </c>
      <c r="F137" s="26">
        <f>F138</f>
        <v>347</v>
      </c>
      <c r="G137" s="26">
        <f>G138</f>
        <v>347</v>
      </c>
    </row>
    <row r="138" spans="1:7" ht="18.75" customHeight="1">
      <c r="A138" s="23"/>
      <c r="B138" s="23"/>
      <c r="C138" s="18" t="s">
        <v>239</v>
      </c>
      <c r="D138" s="18" t="s">
        <v>299</v>
      </c>
      <c r="E138" s="10" t="s">
        <v>240</v>
      </c>
      <c r="F138" s="25">
        <f>F139+F140</f>
        <v>347</v>
      </c>
      <c r="G138" s="25">
        <f>G139+G140</f>
        <v>347</v>
      </c>
    </row>
    <row r="139" spans="1:7" ht="37.5" customHeight="1">
      <c r="A139" s="18"/>
      <c r="B139" s="18"/>
      <c r="C139" s="18"/>
      <c r="D139" s="18" t="s">
        <v>33</v>
      </c>
      <c r="E139" s="11" t="s">
        <v>34</v>
      </c>
      <c r="F139" s="25">
        <v>172</v>
      </c>
      <c r="G139" s="25">
        <v>172</v>
      </c>
    </row>
    <row r="140" spans="1:7" ht="18.75" customHeight="1">
      <c r="A140" s="18"/>
      <c r="B140" s="18"/>
      <c r="C140" s="18"/>
      <c r="D140" s="18" t="s">
        <v>16</v>
      </c>
      <c r="E140" s="11" t="s">
        <v>17</v>
      </c>
      <c r="F140" s="25">
        <v>175</v>
      </c>
      <c r="G140" s="25">
        <v>175</v>
      </c>
    </row>
    <row r="141" spans="1:7" ht="37.5" customHeight="1">
      <c r="A141" s="23"/>
      <c r="B141" s="23"/>
      <c r="C141" s="23" t="s">
        <v>241</v>
      </c>
      <c r="D141" s="23" t="s">
        <v>299</v>
      </c>
      <c r="E141" s="13" t="s">
        <v>242</v>
      </c>
      <c r="F141" s="26">
        <f>F142+F151</f>
        <v>70613.2</v>
      </c>
      <c r="G141" s="26">
        <f>G142+G151</f>
        <v>70613.2</v>
      </c>
    </row>
    <row r="142" spans="1:7" ht="22.5" customHeight="1">
      <c r="A142" s="23"/>
      <c r="B142" s="23"/>
      <c r="C142" s="23" t="s">
        <v>243</v>
      </c>
      <c r="D142" s="23"/>
      <c r="E142" s="13" t="s">
        <v>29</v>
      </c>
      <c r="F142" s="26">
        <f>F143+F145+F147+F149</f>
        <v>10901.300000000001</v>
      </c>
      <c r="G142" s="26">
        <f>G143+G145+G147+G149</f>
        <v>10901.300000000001</v>
      </c>
    </row>
    <row r="143" spans="1:7" ht="24.75" customHeight="1">
      <c r="A143" s="23"/>
      <c r="B143" s="23"/>
      <c r="C143" s="18" t="s">
        <v>245</v>
      </c>
      <c r="D143" s="18" t="s">
        <v>299</v>
      </c>
      <c r="E143" s="10" t="s">
        <v>362</v>
      </c>
      <c r="F143" s="25">
        <f>F144</f>
        <v>4423.8</v>
      </c>
      <c r="G143" s="25">
        <f>G144</f>
        <v>4423.8</v>
      </c>
    </row>
    <row r="144" spans="1:7" ht="18.75" customHeight="1">
      <c r="A144" s="18"/>
      <c r="B144" s="18"/>
      <c r="C144" s="18"/>
      <c r="D144" s="18" t="s">
        <v>16</v>
      </c>
      <c r="E144" s="11" t="s">
        <v>17</v>
      </c>
      <c r="F144" s="25">
        <v>4423.8</v>
      </c>
      <c r="G144" s="25">
        <v>4423.8</v>
      </c>
    </row>
    <row r="145" spans="1:7" ht="18.75" customHeight="1">
      <c r="A145" s="23"/>
      <c r="B145" s="23"/>
      <c r="C145" s="18" t="s">
        <v>247</v>
      </c>
      <c r="D145" s="18" t="s">
        <v>299</v>
      </c>
      <c r="E145" s="10" t="s">
        <v>379</v>
      </c>
      <c r="F145" s="25">
        <f>F146</f>
        <v>4288.6</v>
      </c>
      <c r="G145" s="25">
        <f>G146</f>
        <v>4288.6</v>
      </c>
    </row>
    <row r="146" spans="1:7" ht="18.75" customHeight="1">
      <c r="A146" s="18"/>
      <c r="B146" s="18"/>
      <c r="C146" s="18"/>
      <c r="D146" s="18" t="s">
        <v>12</v>
      </c>
      <c r="E146" s="11" t="s">
        <v>13</v>
      </c>
      <c r="F146" s="25">
        <v>4288.6</v>
      </c>
      <c r="G146" s="25">
        <v>4288.6</v>
      </c>
    </row>
    <row r="147" spans="1:7" ht="18.75" customHeight="1">
      <c r="A147" s="23"/>
      <c r="B147" s="23"/>
      <c r="C147" s="18" t="s">
        <v>249</v>
      </c>
      <c r="D147" s="18" t="s">
        <v>299</v>
      </c>
      <c r="E147" s="10" t="s">
        <v>380</v>
      </c>
      <c r="F147" s="25">
        <f>F148</f>
        <v>1270</v>
      </c>
      <c r="G147" s="25">
        <f>G148</f>
        <v>1270</v>
      </c>
    </row>
    <row r="148" spans="1:7" ht="18.75" customHeight="1">
      <c r="A148" s="18"/>
      <c r="B148" s="18"/>
      <c r="C148" s="18"/>
      <c r="D148" s="18" t="s">
        <v>21</v>
      </c>
      <c r="E148" s="11" t="s">
        <v>22</v>
      </c>
      <c r="F148" s="25">
        <v>1270</v>
      </c>
      <c r="G148" s="25">
        <v>1270</v>
      </c>
    </row>
    <row r="149" spans="1:8" s="193" customFormat="1" ht="37.5" customHeight="1">
      <c r="A149" s="258"/>
      <c r="B149" s="258"/>
      <c r="C149" s="257" t="s">
        <v>292</v>
      </c>
      <c r="D149" s="258"/>
      <c r="E149" s="253" t="s">
        <v>250</v>
      </c>
      <c r="F149" s="259">
        <f>F150</f>
        <v>918.9</v>
      </c>
      <c r="G149" s="259">
        <f>G150</f>
        <v>918.9</v>
      </c>
      <c r="H149" s="2"/>
    </row>
    <row r="150" spans="1:8" s="193" customFormat="1" ht="18.75" customHeight="1">
      <c r="A150" s="258"/>
      <c r="B150" s="258"/>
      <c r="C150" s="257"/>
      <c r="D150" s="258" t="s">
        <v>12</v>
      </c>
      <c r="E150" s="253" t="s">
        <v>13</v>
      </c>
      <c r="F150" s="259">
        <v>918.9</v>
      </c>
      <c r="G150" s="259">
        <v>918.9</v>
      </c>
      <c r="H150" s="2"/>
    </row>
    <row r="151" spans="1:8" s="193" customFormat="1" ht="45" customHeight="1">
      <c r="A151" s="258"/>
      <c r="B151" s="258"/>
      <c r="C151" s="8" t="s">
        <v>927</v>
      </c>
      <c r="D151" s="23"/>
      <c r="E151" s="12" t="s">
        <v>780</v>
      </c>
      <c r="F151" s="26">
        <f>F152</f>
        <v>59711.9</v>
      </c>
      <c r="G151" s="26">
        <f>G152</f>
        <v>59711.9</v>
      </c>
      <c r="H151" s="2"/>
    </row>
    <row r="152" spans="1:8" s="193" customFormat="1" ht="18.75" customHeight="1">
      <c r="A152" s="258"/>
      <c r="B152" s="258"/>
      <c r="C152" s="18" t="s">
        <v>928</v>
      </c>
      <c r="D152" s="18"/>
      <c r="E152" s="11" t="s">
        <v>121</v>
      </c>
      <c r="F152" s="25">
        <f>F153+F154+F155</f>
        <v>59711.9</v>
      </c>
      <c r="G152" s="25">
        <f>G153+G154+G155</f>
        <v>59711.9</v>
      </c>
      <c r="H152" s="2"/>
    </row>
    <row r="153" spans="1:8" s="193" customFormat="1" ht="37.5" customHeight="1">
      <c r="A153" s="258"/>
      <c r="B153" s="258"/>
      <c r="C153" s="18"/>
      <c r="D153" s="18" t="s">
        <v>33</v>
      </c>
      <c r="E153" s="11" t="s">
        <v>34</v>
      </c>
      <c r="F153" s="25">
        <v>53498.4</v>
      </c>
      <c r="G153" s="25">
        <v>53498.4</v>
      </c>
      <c r="H153" s="2"/>
    </row>
    <row r="154" spans="1:8" s="193" customFormat="1" ht="18.75" customHeight="1">
      <c r="A154" s="258"/>
      <c r="B154" s="258"/>
      <c r="C154" s="18"/>
      <c r="D154" s="18" t="s">
        <v>16</v>
      </c>
      <c r="E154" s="11" t="s">
        <v>17</v>
      </c>
      <c r="F154" s="25">
        <v>5977.3</v>
      </c>
      <c r="G154" s="25">
        <v>5977.3</v>
      </c>
      <c r="H154" s="2"/>
    </row>
    <row r="155" spans="1:8" s="193" customFormat="1" ht="18.75" customHeight="1">
      <c r="A155" s="258"/>
      <c r="B155" s="258"/>
      <c r="C155" s="18"/>
      <c r="D155" s="18" t="s">
        <v>47</v>
      </c>
      <c r="E155" s="11" t="s">
        <v>48</v>
      </c>
      <c r="F155" s="25">
        <v>236.2</v>
      </c>
      <c r="G155" s="25">
        <v>236.2</v>
      </c>
      <c r="H155" s="2"/>
    </row>
    <row r="156" spans="1:7" ht="18.75" customHeight="1">
      <c r="A156" s="23"/>
      <c r="B156" s="23"/>
      <c r="C156" s="23" t="s">
        <v>255</v>
      </c>
      <c r="D156" s="23" t="s">
        <v>299</v>
      </c>
      <c r="E156" s="13" t="s">
        <v>256</v>
      </c>
      <c r="F156" s="26">
        <f>F157+F161+F165</f>
        <v>1205</v>
      </c>
      <c r="G156" s="26">
        <f>G157+G161+G165</f>
        <v>1457</v>
      </c>
    </row>
    <row r="157" spans="1:7" ht="24.75" customHeight="1">
      <c r="A157" s="23"/>
      <c r="B157" s="23"/>
      <c r="C157" s="23" t="s">
        <v>257</v>
      </c>
      <c r="D157" s="23" t="s">
        <v>299</v>
      </c>
      <c r="E157" s="13" t="s">
        <v>258</v>
      </c>
      <c r="F157" s="26">
        <f aca="true" t="shared" si="10" ref="F157:G159">F158</f>
        <v>190</v>
      </c>
      <c r="G157" s="26">
        <f t="shared" si="10"/>
        <v>190</v>
      </c>
    </row>
    <row r="158" spans="1:7" ht="18.75" customHeight="1">
      <c r="A158" s="23"/>
      <c r="B158" s="23"/>
      <c r="C158" s="23" t="s">
        <v>259</v>
      </c>
      <c r="D158" s="23"/>
      <c r="E158" s="13" t="s">
        <v>260</v>
      </c>
      <c r="F158" s="26">
        <f t="shared" si="10"/>
        <v>190</v>
      </c>
      <c r="G158" s="26">
        <f t="shared" si="10"/>
        <v>190</v>
      </c>
    </row>
    <row r="159" spans="1:7" ht="22.5" customHeight="1">
      <c r="A159" s="23"/>
      <c r="B159" s="23"/>
      <c r="C159" s="18" t="s">
        <v>261</v>
      </c>
      <c r="D159" s="18" t="s">
        <v>299</v>
      </c>
      <c r="E159" s="10" t="s">
        <v>557</v>
      </c>
      <c r="F159" s="25">
        <f t="shared" si="10"/>
        <v>190</v>
      </c>
      <c r="G159" s="25">
        <f t="shared" si="10"/>
        <v>190</v>
      </c>
    </row>
    <row r="160" spans="1:7" ht="18.75" customHeight="1">
      <c r="A160" s="18"/>
      <c r="B160" s="18"/>
      <c r="C160" s="18"/>
      <c r="D160" s="18" t="s">
        <v>16</v>
      </c>
      <c r="E160" s="11" t="s">
        <v>17</v>
      </c>
      <c r="F160" s="25">
        <v>190</v>
      </c>
      <c r="G160" s="25">
        <v>190</v>
      </c>
    </row>
    <row r="161" spans="1:7" ht="18.75" customHeight="1">
      <c r="A161" s="23"/>
      <c r="B161" s="23"/>
      <c r="C161" s="23" t="s">
        <v>262</v>
      </c>
      <c r="D161" s="23" t="s">
        <v>299</v>
      </c>
      <c r="E161" s="13" t="s">
        <v>263</v>
      </c>
      <c r="F161" s="26">
        <f aca="true" t="shared" si="11" ref="F161:G163">F162</f>
        <v>800</v>
      </c>
      <c r="G161" s="26">
        <f t="shared" si="11"/>
        <v>1052</v>
      </c>
    </row>
    <row r="162" spans="1:7" ht="18.75" customHeight="1">
      <c r="A162" s="23"/>
      <c r="B162" s="23"/>
      <c r="C162" s="23" t="s">
        <v>264</v>
      </c>
      <c r="D162" s="23"/>
      <c r="E162" s="13" t="s">
        <v>296</v>
      </c>
      <c r="F162" s="26">
        <f t="shared" si="11"/>
        <v>800</v>
      </c>
      <c r="G162" s="26">
        <f t="shared" si="11"/>
        <v>1052</v>
      </c>
    </row>
    <row r="163" spans="1:7" ht="18.75" customHeight="1">
      <c r="A163" s="23"/>
      <c r="B163" s="23"/>
      <c r="C163" s="18" t="s">
        <v>265</v>
      </c>
      <c r="D163" s="18" t="s">
        <v>299</v>
      </c>
      <c r="E163" s="10" t="s">
        <v>266</v>
      </c>
      <c r="F163" s="25">
        <f t="shared" si="11"/>
        <v>800</v>
      </c>
      <c r="G163" s="25">
        <f t="shared" si="11"/>
        <v>1052</v>
      </c>
    </row>
    <row r="164" spans="1:7" ht="18.75" customHeight="1">
      <c r="A164" s="18"/>
      <c r="B164" s="18"/>
      <c r="C164" s="18"/>
      <c r="D164" s="18" t="s">
        <v>16</v>
      </c>
      <c r="E164" s="11" t="s">
        <v>17</v>
      </c>
      <c r="F164" s="25">
        <v>800</v>
      </c>
      <c r="G164" s="25">
        <v>1052</v>
      </c>
    </row>
    <row r="165" spans="1:7" ht="37.5" customHeight="1">
      <c r="A165" s="23"/>
      <c r="B165" s="23"/>
      <c r="C165" s="23" t="s">
        <v>267</v>
      </c>
      <c r="D165" s="23" t="s">
        <v>299</v>
      </c>
      <c r="E165" s="13" t="s">
        <v>268</v>
      </c>
      <c r="F165" s="26">
        <f aca="true" t="shared" si="12" ref="F165:G167">F166</f>
        <v>215</v>
      </c>
      <c r="G165" s="26">
        <f t="shared" si="12"/>
        <v>215</v>
      </c>
    </row>
    <row r="166" spans="1:7" ht="24" customHeight="1">
      <c r="A166" s="23"/>
      <c r="B166" s="23"/>
      <c r="C166" s="23" t="s">
        <v>269</v>
      </c>
      <c r="D166" s="23"/>
      <c r="E166" s="13" t="s">
        <v>29</v>
      </c>
      <c r="F166" s="26">
        <f t="shared" si="12"/>
        <v>215</v>
      </c>
      <c r="G166" s="26">
        <f t="shared" si="12"/>
        <v>215</v>
      </c>
    </row>
    <row r="167" spans="1:7" ht="21.75" customHeight="1">
      <c r="A167" s="23"/>
      <c r="B167" s="18"/>
      <c r="C167" s="18" t="s">
        <v>270</v>
      </c>
      <c r="D167" s="18" t="s">
        <v>299</v>
      </c>
      <c r="E167" s="10" t="s">
        <v>359</v>
      </c>
      <c r="F167" s="25">
        <f t="shared" si="12"/>
        <v>215</v>
      </c>
      <c r="G167" s="25">
        <f t="shared" si="12"/>
        <v>215</v>
      </c>
    </row>
    <row r="168" spans="1:7" ht="18.75" customHeight="1">
      <c r="A168" s="18"/>
      <c r="B168" s="18"/>
      <c r="C168" s="18"/>
      <c r="D168" s="18" t="s">
        <v>47</v>
      </c>
      <c r="E168" s="11" t="s">
        <v>48</v>
      </c>
      <c r="F168" s="25">
        <v>215</v>
      </c>
      <c r="G168" s="25">
        <v>215</v>
      </c>
    </row>
    <row r="169" spans="1:7" ht="18.75" customHeight="1">
      <c r="A169" s="23"/>
      <c r="B169" s="23"/>
      <c r="C169" s="23" t="s">
        <v>285</v>
      </c>
      <c r="D169" s="23" t="s">
        <v>299</v>
      </c>
      <c r="E169" s="13" t="s">
        <v>286</v>
      </c>
      <c r="F169" s="26">
        <f>F170+F176+F172+F174</f>
        <v>15689.963999999994</v>
      </c>
      <c r="G169" s="26">
        <f>G170+G176+G172+G174</f>
        <v>79942.2</v>
      </c>
    </row>
    <row r="170" spans="1:7" ht="36" customHeight="1">
      <c r="A170" s="18"/>
      <c r="B170" s="18"/>
      <c r="C170" s="7" t="s">
        <v>986</v>
      </c>
      <c r="D170" s="18"/>
      <c r="E170" s="10" t="s">
        <v>307</v>
      </c>
      <c r="F170" s="25">
        <f>F171</f>
        <v>200</v>
      </c>
      <c r="G170" s="25">
        <f>G171</f>
        <v>200</v>
      </c>
    </row>
    <row r="171" spans="1:7" ht="18.75" customHeight="1">
      <c r="A171" s="18"/>
      <c r="B171" s="18"/>
      <c r="C171" s="7"/>
      <c r="D171" s="18" t="s">
        <v>47</v>
      </c>
      <c r="E171" s="11" t="s">
        <v>48</v>
      </c>
      <c r="F171" s="25">
        <v>200</v>
      </c>
      <c r="G171" s="25">
        <v>200</v>
      </c>
    </row>
    <row r="172" spans="1:7" ht="42" customHeight="1" hidden="1">
      <c r="A172" s="18"/>
      <c r="B172" s="18"/>
      <c r="C172" s="7" t="s">
        <v>1050</v>
      </c>
      <c r="D172" s="18"/>
      <c r="E172" s="10" t="s">
        <v>987</v>
      </c>
      <c r="F172" s="25">
        <f>F173</f>
        <v>0</v>
      </c>
      <c r="G172" s="25">
        <f>G173</f>
        <v>0</v>
      </c>
    </row>
    <row r="173" spans="1:7" ht="18.75" customHeight="1" hidden="1">
      <c r="A173" s="18"/>
      <c r="B173" s="18"/>
      <c r="C173" s="7"/>
      <c r="D173" s="18" t="s">
        <v>47</v>
      </c>
      <c r="E173" s="11" t="s">
        <v>48</v>
      </c>
      <c r="F173" s="25"/>
      <c r="G173" s="25"/>
    </row>
    <row r="174" spans="1:7" ht="43.5" customHeight="1">
      <c r="A174" s="18"/>
      <c r="B174" s="18"/>
      <c r="C174" s="19" t="s">
        <v>799</v>
      </c>
      <c r="D174" s="18"/>
      <c r="E174" s="11" t="s">
        <v>988</v>
      </c>
      <c r="F174" s="191">
        <f>F175</f>
        <v>1795.564</v>
      </c>
      <c r="G174" s="191">
        <f>G175</f>
        <v>1024</v>
      </c>
    </row>
    <row r="175" spans="1:7" ht="18.75" customHeight="1">
      <c r="A175" s="18"/>
      <c r="B175" s="18"/>
      <c r="C175" s="19"/>
      <c r="D175" s="19" t="s">
        <v>47</v>
      </c>
      <c r="E175" s="11" t="s">
        <v>48</v>
      </c>
      <c r="F175" s="191">
        <v>1795.564</v>
      </c>
      <c r="G175" s="191">
        <v>1024</v>
      </c>
    </row>
    <row r="176" spans="1:7" ht="37.5" customHeight="1">
      <c r="A176" s="18"/>
      <c r="B176" s="18"/>
      <c r="C176" s="257" t="s">
        <v>799</v>
      </c>
      <c r="D176" s="258"/>
      <c r="E176" s="253" t="s">
        <v>989</v>
      </c>
      <c r="F176" s="259">
        <f>F177</f>
        <v>13694.399999999994</v>
      </c>
      <c r="G176" s="259">
        <f>G177</f>
        <v>78718.2</v>
      </c>
    </row>
    <row r="177" spans="1:7" ht="18.75" customHeight="1">
      <c r="A177" s="18"/>
      <c r="B177" s="18"/>
      <c r="C177" s="257"/>
      <c r="D177" s="257" t="s">
        <v>47</v>
      </c>
      <c r="E177" s="253" t="s">
        <v>48</v>
      </c>
      <c r="F177" s="259">
        <f>78718.2-65023.8</f>
        <v>13694.399999999994</v>
      </c>
      <c r="G177" s="259">
        <v>78718.2</v>
      </c>
    </row>
    <row r="178" spans="1:7" ht="18.75" customHeight="1">
      <c r="A178" s="18"/>
      <c r="B178" s="8" t="s">
        <v>381</v>
      </c>
      <c r="C178" s="8"/>
      <c r="D178" s="8"/>
      <c r="E178" s="9" t="s">
        <v>382</v>
      </c>
      <c r="F178" s="26">
        <f>F179+F191+F206</f>
        <v>27360.3</v>
      </c>
      <c r="G178" s="26">
        <f>G179+G191+G206</f>
        <v>27360.3</v>
      </c>
    </row>
    <row r="179" spans="1:7" ht="18.75" customHeight="1">
      <c r="A179" s="18"/>
      <c r="B179" s="17" t="s">
        <v>383</v>
      </c>
      <c r="C179" s="8"/>
      <c r="D179" s="8"/>
      <c r="E179" s="9" t="s">
        <v>384</v>
      </c>
      <c r="F179" s="26">
        <f>F180</f>
        <v>10764.3</v>
      </c>
      <c r="G179" s="26">
        <f>G180</f>
        <v>10764.3</v>
      </c>
    </row>
    <row r="180" spans="1:7" ht="37.5" customHeight="1">
      <c r="A180" s="23"/>
      <c r="B180" s="23"/>
      <c r="C180" s="23" t="s">
        <v>83</v>
      </c>
      <c r="D180" s="23" t="s">
        <v>299</v>
      </c>
      <c r="E180" s="13" t="s">
        <v>794</v>
      </c>
      <c r="F180" s="26">
        <f>F181+F185</f>
        <v>10764.3</v>
      </c>
      <c r="G180" s="26">
        <f>G181+G185</f>
        <v>10764.3</v>
      </c>
    </row>
    <row r="181" spans="1:7" ht="18.75" customHeight="1">
      <c r="A181" s="23"/>
      <c r="B181" s="23"/>
      <c r="C181" s="23" t="s">
        <v>95</v>
      </c>
      <c r="D181" s="23" t="s">
        <v>299</v>
      </c>
      <c r="E181" s="13" t="s">
        <v>96</v>
      </c>
      <c r="F181" s="26">
        <f aca="true" t="shared" si="13" ref="F181:G183">F182</f>
        <v>648</v>
      </c>
      <c r="G181" s="26">
        <f t="shared" si="13"/>
        <v>648</v>
      </c>
    </row>
    <row r="182" spans="1:7" ht="37.5" customHeight="1">
      <c r="A182" s="23"/>
      <c r="B182" s="23"/>
      <c r="C182" s="23" t="s">
        <v>97</v>
      </c>
      <c r="D182" s="23"/>
      <c r="E182" s="13" t="s">
        <v>98</v>
      </c>
      <c r="F182" s="26">
        <f t="shared" si="13"/>
        <v>648</v>
      </c>
      <c r="G182" s="26">
        <f t="shared" si="13"/>
        <v>648</v>
      </c>
    </row>
    <row r="183" spans="1:7" ht="18.75" customHeight="1">
      <c r="A183" s="23"/>
      <c r="B183" s="23"/>
      <c r="C183" s="18" t="s">
        <v>99</v>
      </c>
      <c r="D183" s="18" t="s">
        <v>299</v>
      </c>
      <c r="E183" s="10" t="s">
        <v>100</v>
      </c>
      <c r="F183" s="25">
        <f t="shared" si="13"/>
        <v>648</v>
      </c>
      <c r="G183" s="25">
        <f t="shared" si="13"/>
        <v>648</v>
      </c>
    </row>
    <row r="184" spans="1:7" ht="18.75" customHeight="1">
      <c r="A184" s="18"/>
      <c r="B184" s="18"/>
      <c r="C184" s="18"/>
      <c r="D184" s="18" t="s">
        <v>16</v>
      </c>
      <c r="E184" s="11" t="s">
        <v>17</v>
      </c>
      <c r="F184" s="25">
        <v>648</v>
      </c>
      <c r="G184" s="25">
        <v>648</v>
      </c>
    </row>
    <row r="185" spans="1:7" ht="37.5" customHeight="1">
      <c r="A185" s="23"/>
      <c r="B185" s="23"/>
      <c r="C185" s="23" t="s">
        <v>118</v>
      </c>
      <c r="D185" s="23" t="s">
        <v>299</v>
      </c>
      <c r="E185" s="13" t="s">
        <v>990</v>
      </c>
      <c r="F185" s="26">
        <f>F186</f>
        <v>10116.3</v>
      </c>
      <c r="G185" s="26">
        <f>G186</f>
        <v>10116.3</v>
      </c>
    </row>
    <row r="186" spans="1:7" ht="25.5" customHeight="1">
      <c r="A186" s="23"/>
      <c r="B186" s="23"/>
      <c r="C186" s="23" t="s">
        <v>119</v>
      </c>
      <c r="D186" s="23"/>
      <c r="E186" s="13" t="s">
        <v>29</v>
      </c>
      <c r="F186" s="26">
        <f>F187</f>
        <v>10116.3</v>
      </c>
      <c r="G186" s="26">
        <f>G187</f>
        <v>10116.3</v>
      </c>
    </row>
    <row r="187" spans="1:7" ht="18.75" customHeight="1">
      <c r="A187" s="23"/>
      <c r="B187" s="23"/>
      <c r="C187" s="18" t="s">
        <v>120</v>
      </c>
      <c r="D187" s="18" t="s">
        <v>299</v>
      </c>
      <c r="E187" s="10" t="s">
        <v>121</v>
      </c>
      <c r="F187" s="25">
        <f>SUM(F188:F190)</f>
        <v>10116.3</v>
      </c>
      <c r="G187" s="25">
        <f>SUM(G188:G190)</f>
        <v>10116.3</v>
      </c>
    </row>
    <row r="188" spans="1:7" ht="37.5" customHeight="1">
      <c r="A188" s="18"/>
      <c r="B188" s="18"/>
      <c r="C188" s="18"/>
      <c r="D188" s="18" t="s">
        <v>33</v>
      </c>
      <c r="E188" s="11" t="s">
        <v>34</v>
      </c>
      <c r="F188" s="25">
        <v>8753.3</v>
      </c>
      <c r="G188" s="25">
        <v>8753.3</v>
      </c>
    </row>
    <row r="189" spans="1:7" ht="18.75" customHeight="1">
      <c r="A189" s="18"/>
      <c r="B189" s="18"/>
      <c r="C189" s="18"/>
      <c r="D189" s="18" t="s">
        <v>16</v>
      </c>
      <c r="E189" s="11" t="s">
        <v>17</v>
      </c>
      <c r="F189" s="25">
        <v>1250</v>
      </c>
      <c r="G189" s="25">
        <v>1250</v>
      </c>
    </row>
    <row r="190" spans="1:7" ht="18.75" customHeight="1">
      <c r="A190" s="18"/>
      <c r="B190" s="18"/>
      <c r="C190" s="18"/>
      <c r="D190" s="18" t="s">
        <v>47</v>
      </c>
      <c r="E190" s="11" t="s">
        <v>48</v>
      </c>
      <c r="F190" s="25">
        <v>113</v>
      </c>
      <c r="G190" s="25">
        <v>113</v>
      </c>
    </row>
    <row r="191" spans="1:7" ht="18.75">
      <c r="A191" s="18"/>
      <c r="B191" s="17" t="s">
        <v>386</v>
      </c>
      <c r="C191" s="8"/>
      <c r="D191" s="8"/>
      <c r="E191" s="9" t="s">
        <v>387</v>
      </c>
      <c r="F191" s="26">
        <f>F192</f>
        <v>13515.8</v>
      </c>
      <c r="G191" s="26">
        <f>G192</f>
        <v>13515.8</v>
      </c>
    </row>
    <row r="192" spans="1:7" ht="37.5">
      <c r="A192" s="23"/>
      <c r="B192" s="23"/>
      <c r="C192" s="23" t="s">
        <v>83</v>
      </c>
      <c r="D192" s="23" t="s">
        <v>299</v>
      </c>
      <c r="E192" s="13" t="s">
        <v>794</v>
      </c>
      <c r="F192" s="26">
        <f>F193+F200</f>
        <v>13515.8</v>
      </c>
      <c r="G192" s="26">
        <f>G193+G200</f>
        <v>13515.8</v>
      </c>
    </row>
    <row r="193" spans="1:7" ht="18.75">
      <c r="A193" s="23"/>
      <c r="B193" s="23"/>
      <c r="C193" s="23" t="s">
        <v>95</v>
      </c>
      <c r="D193" s="23" t="s">
        <v>299</v>
      </c>
      <c r="E193" s="13" t="s">
        <v>96</v>
      </c>
      <c r="F193" s="26">
        <f>F194</f>
        <v>7888</v>
      </c>
      <c r="G193" s="26">
        <f>G194</f>
        <v>7888</v>
      </c>
    </row>
    <row r="194" spans="1:7" ht="23.25" customHeight="1">
      <c r="A194" s="23"/>
      <c r="B194" s="23"/>
      <c r="C194" s="23" t="s">
        <v>101</v>
      </c>
      <c r="D194" s="23"/>
      <c r="E194" s="13" t="s">
        <v>555</v>
      </c>
      <c r="F194" s="26">
        <f>F195+F198</f>
        <v>7888</v>
      </c>
      <c r="G194" s="26">
        <f>G195+G198</f>
        <v>7888</v>
      </c>
    </row>
    <row r="195" spans="1:7" ht="18.75" customHeight="1">
      <c r="A195" s="23"/>
      <c r="B195" s="23"/>
      <c r="C195" s="18" t="s">
        <v>102</v>
      </c>
      <c r="D195" s="18" t="s">
        <v>299</v>
      </c>
      <c r="E195" s="10" t="s">
        <v>878</v>
      </c>
      <c r="F195" s="25">
        <f>F196+F197</f>
        <v>5588</v>
      </c>
      <c r="G195" s="25">
        <f>G196+G197</f>
        <v>5588</v>
      </c>
    </row>
    <row r="196" spans="1:7" ht="18.75" customHeight="1">
      <c r="A196" s="18"/>
      <c r="B196" s="18"/>
      <c r="C196" s="18"/>
      <c r="D196" s="18" t="s">
        <v>16</v>
      </c>
      <c r="E196" s="11" t="s">
        <v>17</v>
      </c>
      <c r="F196" s="25">
        <v>88</v>
      </c>
      <c r="G196" s="25">
        <v>88</v>
      </c>
    </row>
    <row r="197" spans="1:7" ht="18.75" customHeight="1">
      <c r="A197" s="18"/>
      <c r="B197" s="18"/>
      <c r="C197" s="18"/>
      <c r="D197" s="18" t="s">
        <v>12</v>
      </c>
      <c r="E197" s="11" t="s">
        <v>13</v>
      </c>
      <c r="F197" s="25">
        <v>5500</v>
      </c>
      <c r="G197" s="25">
        <v>5500</v>
      </c>
    </row>
    <row r="198" spans="1:7" ht="18.75">
      <c r="A198" s="23"/>
      <c r="B198" s="23"/>
      <c r="C198" s="18" t="s">
        <v>104</v>
      </c>
      <c r="D198" s="18" t="s">
        <v>299</v>
      </c>
      <c r="E198" s="10" t="s">
        <v>105</v>
      </c>
      <c r="F198" s="25">
        <f>F199</f>
        <v>2300</v>
      </c>
      <c r="G198" s="25">
        <f>G199</f>
        <v>2300</v>
      </c>
    </row>
    <row r="199" spans="1:7" ht="18.75">
      <c r="A199" s="18"/>
      <c r="B199" s="18"/>
      <c r="C199" s="18"/>
      <c r="D199" s="18" t="s">
        <v>12</v>
      </c>
      <c r="E199" s="11" t="s">
        <v>13</v>
      </c>
      <c r="F199" s="25">
        <v>2300</v>
      </c>
      <c r="G199" s="25">
        <v>2300</v>
      </c>
    </row>
    <row r="200" spans="1:7" ht="37.5" customHeight="1">
      <c r="A200" s="23"/>
      <c r="B200" s="23"/>
      <c r="C200" s="23" t="s">
        <v>118</v>
      </c>
      <c r="D200" s="23" t="s">
        <v>299</v>
      </c>
      <c r="E200" s="13" t="s">
        <v>990</v>
      </c>
      <c r="F200" s="26">
        <f>F201</f>
        <v>5627.8</v>
      </c>
      <c r="G200" s="26">
        <f>G201</f>
        <v>5627.8</v>
      </c>
    </row>
    <row r="201" spans="1:7" ht="24" customHeight="1">
      <c r="A201" s="23"/>
      <c r="B201" s="23"/>
      <c r="C201" s="23" t="s">
        <v>119</v>
      </c>
      <c r="D201" s="23"/>
      <c r="E201" s="13" t="s">
        <v>29</v>
      </c>
      <c r="F201" s="26">
        <f>F202</f>
        <v>5627.8</v>
      </c>
      <c r="G201" s="26">
        <f>G202</f>
        <v>5627.8</v>
      </c>
    </row>
    <row r="202" spans="1:7" ht="18.75" customHeight="1">
      <c r="A202" s="18"/>
      <c r="B202" s="18"/>
      <c r="C202" s="18" t="s">
        <v>120</v>
      </c>
      <c r="D202" s="18" t="s">
        <v>299</v>
      </c>
      <c r="E202" s="10" t="s">
        <v>121</v>
      </c>
      <c r="F202" s="25">
        <f>SUM(F203:F205)</f>
        <v>5627.8</v>
      </c>
      <c r="G202" s="25">
        <f>SUM(G203:G205)</f>
        <v>5627.8</v>
      </c>
    </row>
    <row r="203" spans="1:7" ht="37.5" customHeight="1">
      <c r="A203" s="18"/>
      <c r="B203" s="18"/>
      <c r="C203" s="18"/>
      <c r="D203" s="18" t="s">
        <v>33</v>
      </c>
      <c r="E203" s="11" t="s">
        <v>34</v>
      </c>
      <c r="F203" s="25">
        <v>5110.3</v>
      </c>
      <c r="G203" s="25">
        <v>5110.3</v>
      </c>
    </row>
    <row r="204" spans="1:7" ht="18.75" customHeight="1">
      <c r="A204" s="18"/>
      <c r="B204" s="18"/>
      <c r="C204" s="18"/>
      <c r="D204" s="18" t="s">
        <v>16</v>
      </c>
      <c r="E204" s="11" t="s">
        <v>17</v>
      </c>
      <c r="F204" s="25">
        <v>508.9</v>
      </c>
      <c r="G204" s="25">
        <v>508.9</v>
      </c>
    </row>
    <row r="205" spans="1:7" ht="18.75" customHeight="1">
      <c r="A205" s="18"/>
      <c r="B205" s="18"/>
      <c r="C205" s="18"/>
      <c r="D205" s="18" t="s">
        <v>47</v>
      </c>
      <c r="E205" s="11" t="s">
        <v>48</v>
      </c>
      <c r="F205" s="25">
        <v>8.6</v>
      </c>
      <c r="G205" s="25">
        <v>8.6</v>
      </c>
    </row>
    <row r="206" spans="1:7" ht="18.75" customHeight="1">
      <c r="A206" s="18"/>
      <c r="B206" s="8" t="s">
        <v>388</v>
      </c>
      <c r="C206" s="8"/>
      <c r="D206" s="8"/>
      <c r="E206" s="9" t="s">
        <v>389</v>
      </c>
      <c r="F206" s="26">
        <f aca="true" t="shared" si="14" ref="F206:G208">F207</f>
        <v>3080.2000000000003</v>
      </c>
      <c r="G206" s="26">
        <f t="shared" si="14"/>
        <v>3080.2000000000003</v>
      </c>
    </row>
    <row r="207" spans="1:7" ht="37.5" customHeight="1">
      <c r="A207" s="23"/>
      <c r="B207" s="23"/>
      <c r="C207" s="23" t="s">
        <v>83</v>
      </c>
      <c r="D207" s="23" t="s">
        <v>299</v>
      </c>
      <c r="E207" s="13" t="s">
        <v>794</v>
      </c>
      <c r="F207" s="26">
        <f t="shared" si="14"/>
        <v>3080.2000000000003</v>
      </c>
      <c r="G207" s="26">
        <f t="shared" si="14"/>
        <v>3080.2000000000003</v>
      </c>
    </row>
    <row r="208" spans="1:7" ht="18.75" customHeight="1">
      <c r="A208" s="23"/>
      <c r="B208" s="23"/>
      <c r="C208" s="23" t="s">
        <v>84</v>
      </c>
      <c r="D208" s="23" t="s">
        <v>299</v>
      </c>
      <c r="E208" s="13" t="s">
        <v>385</v>
      </c>
      <c r="F208" s="26">
        <f t="shared" si="14"/>
        <v>3080.2000000000003</v>
      </c>
      <c r="G208" s="26">
        <f t="shared" si="14"/>
        <v>3080.2000000000003</v>
      </c>
    </row>
    <row r="209" spans="1:7" ht="18.75" customHeight="1">
      <c r="A209" s="23"/>
      <c r="B209" s="23"/>
      <c r="C209" s="23" t="s">
        <v>85</v>
      </c>
      <c r="D209" s="23"/>
      <c r="E209" s="13" t="s">
        <v>86</v>
      </c>
      <c r="F209" s="26">
        <f>F210+F214+F212</f>
        <v>3080.2000000000003</v>
      </c>
      <c r="G209" s="26">
        <f>G210+G214+G212</f>
        <v>3080.2000000000003</v>
      </c>
    </row>
    <row r="210" spans="1:7" ht="18.75" customHeight="1">
      <c r="A210" s="23"/>
      <c r="B210" s="23"/>
      <c r="C210" s="18" t="s">
        <v>87</v>
      </c>
      <c r="D210" s="18" t="s">
        <v>299</v>
      </c>
      <c r="E210" s="10" t="s">
        <v>991</v>
      </c>
      <c r="F210" s="25">
        <f>F211</f>
        <v>2600</v>
      </c>
      <c r="G210" s="25">
        <f>G211</f>
        <v>2600</v>
      </c>
    </row>
    <row r="211" spans="1:7" ht="18.75" customHeight="1">
      <c r="A211" s="18"/>
      <c r="B211" s="18"/>
      <c r="C211" s="18"/>
      <c r="D211" s="18" t="s">
        <v>16</v>
      </c>
      <c r="E211" s="11" t="s">
        <v>17</v>
      </c>
      <c r="F211" s="25">
        <v>2600</v>
      </c>
      <c r="G211" s="25">
        <v>2600</v>
      </c>
    </row>
    <row r="212" spans="1:7" ht="18.75" customHeight="1">
      <c r="A212" s="18"/>
      <c r="B212" s="18"/>
      <c r="C212" s="18" t="s">
        <v>771</v>
      </c>
      <c r="D212" s="18"/>
      <c r="E212" s="11" t="s">
        <v>992</v>
      </c>
      <c r="F212" s="25">
        <f>F213</f>
        <v>231.4</v>
      </c>
      <c r="G212" s="25">
        <f>G213</f>
        <v>231.4</v>
      </c>
    </row>
    <row r="213" spans="1:7" ht="18.75" customHeight="1">
      <c r="A213" s="18"/>
      <c r="B213" s="18"/>
      <c r="C213" s="18"/>
      <c r="D213" s="18" t="s">
        <v>16</v>
      </c>
      <c r="E213" s="11" t="s">
        <v>17</v>
      </c>
      <c r="F213" s="25">
        <v>231.4</v>
      </c>
      <c r="G213" s="25">
        <v>231.4</v>
      </c>
    </row>
    <row r="214" spans="1:7" ht="18.75" customHeight="1">
      <c r="A214" s="18"/>
      <c r="B214" s="18"/>
      <c r="C214" s="258" t="s">
        <v>771</v>
      </c>
      <c r="D214" s="258"/>
      <c r="E214" s="253" t="s">
        <v>993</v>
      </c>
      <c r="F214" s="259">
        <f>F215</f>
        <v>248.8</v>
      </c>
      <c r="G214" s="259">
        <f>G215</f>
        <v>248.8</v>
      </c>
    </row>
    <row r="215" spans="1:8" s="193" customFormat="1" ht="18.75" customHeight="1">
      <c r="A215" s="258"/>
      <c r="B215" s="258"/>
      <c r="C215" s="258"/>
      <c r="D215" s="258" t="s">
        <v>21</v>
      </c>
      <c r="E215" s="253" t="s">
        <v>22</v>
      </c>
      <c r="F215" s="259">
        <v>248.8</v>
      </c>
      <c r="G215" s="259">
        <v>248.8</v>
      </c>
      <c r="H215" s="2"/>
    </row>
    <row r="216" spans="1:7" ht="22.5" customHeight="1">
      <c r="A216" s="7"/>
      <c r="B216" s="8" t="s">
        <v>390</v>
      </c>
      <c r="C216" s="8"/>
      <c r="D216" s="8"/>
      <c r="E216" s="9" t="s">
        <v>391</v>
      </c>
      <c r="F216" s="26">
        <f>F227+F233+F251+F266+F217+F244</f>
        <v>162005.4</v>
      </c>
      <c r="G216" s="26">
        <f>G227+G233+G251+G266+G217+G244</f>
        <v>180037.19999999998</v>
      </c>
    </row>
    <row r="217" spans="1:7" ht="22.5" customHeight="1">
      <c r="A217" s="7"/>
      <c r="B217" s="8" t="s">
        <v>772</v>
      </c>
      <c r="C217" s="8"/>
      <c r="D217" s="8"/>
      <c r="E217" s="129" t="s">
        <v>773</v>
      </c>
      <c r="F217" s="26">
        <f aca="true" t="shared" si="15" ref="F217:G225">F218</f>
        <v>1301</v>
      </c>
      <c r="G217" s="26">
        <f t="shared" si="15"/>
        <v>1300.3</v>
      </c>
    </row>
    <row r="218" spans="1:7" ht="22.5" customHeight="1">
      <c r="A218" s="7"/>
      <c r="B218" s="8"/>
      <c r="C218" s="23" t="s">
        <v>122</v>
      </c>
      <c r="D218" s="23" t="s">
        <v>299</v>
      </c>
      <c r="E218" s="129" t="s">
        <v>123</v>
      </c>
      <c r="F218" s="26">
        <f t="shared" si="15"/>
        <v>1301</v>
      </c>
      <c r="G218" s="26">
        <f t="shared" si="15"/>
        <v>1300.3</v>
      </c>
    </row>
    <row r="219" spans="1:7" ht="22.5" customHeight="1">
      <c r="A219" s="7"/>
      <c r="B219" s="8"/>
      <c r="C219" s="23" t="s">
        <v>915</v>
      </c>
      <c r="D219" s="23" t="s">
        <v>299</v>
      </c>
      <c r="E219" s="129" t="s">
        <v>774</v>
      </c>
      <c r="F219" s="26">
        <f t="shared" si="15"/>
        <v>1301</v>
      </c>
      <c r="G219" s="26">
        <f t="shared" si="15"/>
        <v>1300.3</v>
      </c>
    </row>
    <row r="220" spans="1:7" ht="37.5" customHeight="1">
      <c r="A220" s="7"/>
      <c r="B220" s="8"/>
      <c r="C220" s="23" t="s">
        <v>916</v>
      </c>
      <c r="D220" s="23"/>
      <c r="E220" s="13" t="s">
        <v>893</v>
      </c>
      <c r="F220" s="26">
        <f>F221+F223+F225</f>
        <v>1301</v>
      </c>
      <c r="G220" s="26">
        <f>G221+G223+G225</f>
        <v>1300.3</v>
      </c>
    </row>
    <row r="221" spans="1:7" ht="22.5" customHeight="1">
      <c r="A221" s="7"/>
      <c r="B221" s="8"/>
      <c r="C221" s="18" t="s">
        <v>1051</v>
      </c>
      <c r="D221" s="18" t="s">
        <v>299</v>
      </c>
      <c r="E221" s="10" t="s">
        <v>894</v>
      </c>
      <c r="F221" s="25">
        <f t="shared" si="15"/>
        <v>1300</v>
      </c>
      <c r="G221" s="25">
        <f t="shared" si="15"/>
        <v>1300</v>
      </c>
    </row>
    <row r="222" spans="1:7" ht="22.5" customHeight="1">
      <c r="A222" s="7"/>
      <c r="B222" s="8"/>
      <c r="C222" s="18"/>
      <c r="D222" s="18" t="s">
        <v>47</v>
      </c>
      <c r="E222" s="11" t="s">
        <v>48</v>
      </c>
      <c r="F222" s="25">
        <v>1300</v>
      </c>
      <c r="G222" s="25">
        <v>1300</v>
      </c>
    </row>
    <row r="223" spans="1:8" s="193" customFormat="1" ht="36" customHeight="1">
      <c r="A223" s="195"/>
      <c r="B223" s="21"/>
      <c r="C223" s="258" t="s">
        <v>917</v>
      </c>
      <c r="D223" s="258" t="s">
        <v>299</v>
      </c>
      <c r="E223" s="168" t="s">
        <v>994</v>
      </c>
      <c r="F223" s="259">
        <f t="shared" si="15"/>
        <v>0.3</v>
      </c>
      <c r="G223" s="259">
        <f t="shared" si="15"/>
        <v>0.1</v>
      </c>
      <c r="H223" s="2"/>
    </row>
    <row r="224" spans="1:8" s="193" customFormat="1" ht="22.5" customHeight="1">
      <c r="A224" s="195"/>
      <c r="B224" s="21"/>
      <c r="C224" s="258"/>
      <c r="D224" s="258" t="s">
        <v>47</v>
      </c>
      <c r="E224" s="253" t="s">
        <v>48</v>
      </c>
      <c r="F224" s="259">
        <v>0.3</v>
      </c>
      <c r="G224" s="259">
        <v>0.1</v>
      </c>
      <c r="H224" s="2"/>
    </row>
    <row r="225" spans="1:8" s="193" customFormat="1" ht="39.75" customHeight="1">
      <c r="A225" s="195"/>
      <c r="B225" s="21"/>
      <c r="C225" s="258" t="s">
        <v>996</v>
      </c>
      <c r="D225" s="258" t="s">
        <v>299</v>
      </c>
      <c r="E225" s="168" t="s">
        <v>995</v>
      </c>
      <c r="F225" s="259">
        <f t="shared" si="15"/>
        <v>0.7</v>
      </c>
      <c r="G225" s="259">
        <f t="shared" si="15"/>
        <v>0.2</v>
      </c>
      <c r="H225" s="2"/>
    </row>
    <row r="226" spans="1:8" s="193" customFormat="1" ht="22.5" customHeight="1">
      <c r="A226" s="195"/>
      <c r="B226" s="21"/>
      <c r="C226" s="258"/>
      <c r="D226" s="258" t="s">
        <v>47</v>
      </c>
      <c r="E226" s="253" t="s">
        <v>48</v>
      </c>
      <c r="F226" s="259">
        <v>0.7</v>
      </c>
      <c r="G226" s="259">
        <v>0.2</v>
      </c>
      <c r="H226" s="2"/>
    </row>
    <row r="227" spans="1:7" ht="18.75" customHeight="1">
      <c r="A227" s="7"/>
      <c r="B227" s="8" t="s">
        <v>392</v>
      </c>
      <c r="C227" s="8"/>
      <c r="D227" s="8"/>
      <c r="E227" s="9" t="s">
        <v>393</v>
      </c>
      <c r="F227" s="26">
        <f aca="true" t="shared" si="16" ref="F227:G231">F228</f>
        <v>47</v>
      </c>
      <c r="G227" s="26">
        <f t="shared" si="16"/>
        <v>0</v>
      </c>
    </row>
    <row r="228" spans="1:7" ht="37.5" customHeight="1">
      <c r="A228" s="7"/>
      <c r="B228" s="8"/>
      <c r="C228" s="23" t="s">
        <v>83</v>
      </c>
      <c r="D228" s="23" t="s">
        <v>299</v>
      </c>
      <c r="E228" s="13" t="s">
        <v>794</v>
      </c>
      <c r="F228" s="26">
        <f t="shared" si="16"/>
        <v>47</v>
      </c>
      <c r="G228" s="26">
        <f t="shared" si="16"/>
        <v>0</v>
      </c>
    </row>
    <row r="229" spans="1:7" ht="18.75" customHeight="1">
      <c r="A229" s="7"/>
      <c r="B229" s="8"/>
      <c r="C229" s="23" t="s">
        <v>106</v>
      </c>
      <c r="D229" s="23" t="s">
        <v>299</v>
      </c>
      <c r="E229" s="13" t="s">
        <v>107</v>
      </c>
      <c r="F229" s="26">
        <f t="shared" si="16"/>
        <v>47</v>
      </c>
      <c r="G229" s="26">
        <f t="shared" si="16"/>
        <v>0</v>
      </c>
    </row>
    <row r="230" spans="1:7" ht="18.75" customHeight="1">
      <c r="A230" s="7"/>
      <c r="B230" s="8"/>
      <c r="C230" s="23" t="s">
        <v>108</v>
      </c>
      <c r="D230" s="23"/>
      <c r="E230" s="13" t="s">
        <v>109</v>
      </c>
      <c r="F230" s="26">
        <f t="shared" si="16"/>
        <v>47</v>
      </c>
      <c r="G230" s="26">
        <f t="shared" si="16"/>
        <v>0</v>
      </c>
    </row>
    <row r="231" spans="1:7" ht="18.75" customHeight="1">
      <c r="A231" s="7"/>
      <c r="B231" s="8"/>
      <c r="C231" s="18" t="s">
        <v>336</v>
      </c>
      <c r="D231" s="18" t="s">
        <v>299</v>
      </c>
      <c r="E231" s="10" t="s">
        <v>337</v>
      </c>
      <c r="F231" s="25">
        <f t="shared" si="16"/>
        <v>47</v>
      </c>
      <c r="G231" s="25">
        <f t="shared" si="16"/>
        <v>0</v>
      </c>
    </row>
    <row r="232" spans="1:7" ht="18.75" customHeight="1">
      <c r="A232" s="7"/>
      <c r="B232" s="8"/>
      <c r="C232" s="18"/>
      <c r="D232" s="18" t="s">
        <v>16</v>
      </c>
      <c r="E232" s="11" t="s">
        <v>17</v>
      </c>
      <c r="F232" s="25">
        <v>47</v>
      </c>
      <c r="G232" s="25"/>
    </row>
    <row r="233" spans="1:7" ht="18.75" customHeight="1">
      <c r="A233" s="18"/>
      <c r="B233" s="17" t="s">
        <v>394</v>
      </c>
      <c r="C233" s="8"/>
      <c r="D233" s="8"/>
      <c r="E233" s="9" t="s">
        <v>395</v>
      </c>
      <c r="F233" s="26">
        <f>F234</f>
        <v>1027.5</v>
      </c>
      <c r="G233" s="26">
        <f>G234</f>
        <v>1027.5</v>
      </c>
    </row>
    <row r="234" spans="1:7" ht="37.5" customHeight="1">
      <c r="A234" s="23"/>
      <c r="B234" s="23"/>
      <c r="C234" s="23" t="s">
        <v>83</v>
      </c>
      <c r="D234" s="23" t="s">
        <v>299</v>
      </c>
      <c r="E234" s="13" t="s">
        <v>794</v>
      </c>
      <c r="F234" s="26">
        <f>F235+F239</f>
        <v>1027.5</v>
      </c>
      <c r="G234" s="26">
        <f>G235+G239</f>
        <v>1027.5</v>
      </c>
    </row>
    <row r="235" spans="1:7" ht="18.75" customHeight="1">
      <c r="A235" s="23"/>
      <c r="B235" s="23"/>
      <c r="C235" s="23" t="s">
        <v>95</v>
      </c>
      <c r="D235" s="23" t="s">
        <v>299</v>
      </c>
      <c r="E235" s="13" t="s">
        <v>96</v>
      </c>
      <c r="F235" s="26">
        <f aca="true" t="shared" si="17" ref="F235:G237">F236</f>
        <v>217.5</v>
      </c>
      <c r="G235" s="26">
        <f t="shared" si="17"/>
        <v>217.5</v>
      </c>
    </row>
    <row r="236" spans="1:7" ht="22.5" customHeight="1">
      <c r="A236" s="23"/>
      <c r="B236" s="23"/>
      <c r="C236" s="23" t="s">
        <v>101</v>
      </c>
      <c r="D236" s="23"/>
      <c r="E236" s="13" t="s">
        <v>555</v>
      </c>
      <c r="F236" s="26">
        <f t="shared" si="17"/>
        <v>217.5</v>
      </c>
      <c r="G236" s="26">
        <f t="shared" si="17"/>
        <v>217.5</v>
      </c>
    </row>
    <row r="237" spans="1:7" ht="18.75" customHeight="1">
      <c r="A237" s="23"/>
      <c r="B237" s="23"/>
      <c r="C237" s="18" t="s">
        <v>103</v>
      </c>
      <c r="D237" s="18" t="s">
        <v>299</v>
      </c>
      <c r="E237" s="10" t="s">
        <v>895</v>
      </c>
      <c r="F237" s="25">
        <f t="shared" si="17"/>
        <v>217.5</v>
      </c>
      <c r="G237" s="25">
        <f t="shared" si="17"/>
        <v>217.5</v>
      </c>
    </row>
    <row r="238" spans="1:7" ht="18.75" customHeight="1">
      <c r="A238" s="18"/>
      <c r="B238" s="18"/>
      <c r="C238" s="18"/>
      <c r="D238" s="18" t="s">
        <v>12</v>
      </c>
      <c r="E238" s="11" t="s">
        <v>13</v>
      </c>
      <c r="F238" s="25">
        <v>217.5</v>
      </c>
      <c r="G238" s="25">
        <v>217.5</v>
      </c>
    </row>
    <row r="239" spans="1:7" ht="18.75" customHeight="1">
      <c r="A239" s="23"/>
      <c r="B239" s="23"/>
      <c r="C239" s="23" t="s">
        <v>106</v>
      </c>
      <c r="D239" s="23" t="s">
        <v>299</v>
      </c>
      <c r="E239" s="13" t="s">
        <v>107</v>
      </c>
      <c r="F239" s="26">
        <f>F240</f>
        <v>810</v>
      </c>
      <c r="G239" s="26">
        <f>G240</f>
        <v>810</v>
      </c>
    </row>
    <row r="240" spans="1:7" ht="18.75" customHeight="1">
      <c r="A240" s="23"/>
      <c r="B240" s="23"/>
      <c r="C240" s="23" t="s">
        <v>110</v>
      </c>
      <c r="D240" s="23"/>
      <c r="E240" s="13" t="s">
        <v>109</v>
      </c>
      <c r="F240" s="26">
        <f>F241</f>
        <v>810</v>
      </c>
      <c r="G240" s="26">
        <f>G241</f>
        <v>810</v>
      </c>
    </row>
    <row r="241" spans="1:7" ht="18.75" customHeight="1">
      <c r="A241" s="23"/>
      <c r="B241" s="23"/>
      <c r="C241" s="18" t="s">
        <v>110</v>
      </c>
      <c r="D241" s="18" t="s">
        <v>299</v>
      </c>
      <c r="E241" s="10" t="s">
        <v>111</v>
      </c>
      <c r="F241" s="25">
        <f>F242+F243</f>
        <v>810</v>
      </c>
      <c r="G241" s="25">
        <f>G242+G243</f>
        <v>810</v>
      </c>
    </row>
    <row r="242" spans="1:7" ht="18.75" customHeight="1">
      <c r="A242" s="23"/>
      <c r="B242" s="23"/>
      <c r="C242" s="18"/>
      <c r="D242" s="18" t="s">
        <v>16</v>
      </c>
      <c r="E242" s="11" t="s">
        <v>17</v>
      </c>
      <c r="F242" s="25">
        <v>250</v>
      </c>
      <c r="G242" s="25">
        <v>250</v>
      </c>
    </row>
    <row r="243" spans="1:7" ht="18.75" customHeight="1">
      <c r="A243" s="18"/>
      <c r="B243" s="18"/>
      <c r="C243" s="18"/>
      <c r="D243" s="18" t="s">
        <v>12</v>
      </c>
      <c r="E243" s="11" t="s">
        <v>13</v>
      </c>
      <c r="F243" s="25">
        <v>560</v>
      </c>
      <c r="G243" s="25">
        <v>560</v>
      </c>
    </row>
    <row r="244" spans="1:7" ht="18.75" customHeight="1">
      <c r="A244" s="18"/>
      <c r="B244" s="75" t="s">
        <v>775</v>
      </c>
      <c r="C244" s="75"/>
      <c r="D244" s="75"/>
      <c r="E244" s="128" t="s">
        <v>776</v>
      </c>
      <c r="F244" s="26">
        <f aca="true" t="shared" si="18" ref="F244:G247">F245</f>
        <v>913.9</v>
      </c>
      <c r="G244" s="26">
        <f t="shared" si="18"/>
        <v>913.9</v>
      </c>
    </row>
    <row r="245" spans="1:7" ht="18.75" customHeight="1">
      <c r="A245" s="18"/>
      <c r="B245" s="127"/>
      <c r="C245" s="127" t="s">
        <v>901</v>
      </c>
      <c r="D245" s="127" t="s">
        <v>299</v>
      </c>
      <c r="E245" s="128" t="s">
        <v>145</v>
      </c>
      <c r="F245" s="26">
        <f t="shared" si="18"/>
        <v>913.9</v>
      </c>
      <c r="G245" s="26">
        <f t="shared" si="18"/>
        <v>913.9</v>
      </c>
    </row>
    <row r="246" spans="1:7" ht="43.5" customHeight="1">
      <c r="A246" s="18"/>
      <c r="B246" s="75"/>
      <c r="C246" s="75" t="s">
        <v>187</v>
      </c>
      <c r="D246" s="75"/>
      <c r="E246" s="129" t="s">
        <v>188</v>
      </c>
      <c r="F246" s="26">
        <f t="shared" si="18"/>
        <v>913.9</v>
      </c>
      <c r="G246" s="26">
        <f t="shared" si="18"/>
        <v>913.9</v>
      </c>
    </row>
    <row r="247" spans="1:7" ht="18.75" customHeight="1">
      <c r="A247" s="18"/>
      <c r="B247" s="127"/>
      <c r="C247" s="75" t="s">
        <v>778</v>
      </c>
      <c r="D247" s="75"/>
      <c r="E247" s="129" t="s">
        <v>777</v>
      </c>
      <c r="F247" s="26">
        <f t="shared" si="18"/>
        <v>913.9</v>
      </c>
      <c r="G247" s="26">
        <f t="shared" si="18"/>
        <v>913.9</v>
      </c>
    </row>
    <row r="248" spans="1:7" ht="18.75" customHeight="1">
      <c r="A248" s="18"/>
      <c r="B248" s="74"/>
      <c r="C248" s="76" t="s">
        <v>899</v>
      </c>
      <c r="D248" s="76"/>
      <c r="E248" s="282" t="s">
        <v>900</v>
      </c>
      <c r="F248" s="25">
        <f>F249+F250</f>
        <v>913.9</v>
      </c>
      <c r="G248" s="25">
        <f>G249+G250</f>
        <v>913.9</v>
      </c>
    </row>
    <row r="249" spans="1:7" ht="18.75" customHeight="1">
      <c r="A249" s="18"/>
      <c r="B249" s="18"/>
      <c r="C249" s="18"/>
      <c r="D249" s="18" t="s">
        <v>16</v>
      </c>
      <c r="E249" s="11" t="s">
        <v>17</v>
      </c>
      <c r="F249" s="25">
        <v>18.9</v>
      </c>
      <c r="G249" s="25">
        <v>18.9</v>
      </c>
    </row>
    <row r="250" spans="1:7" ht="18.75" customHeight="1">
      <c r="A250" s="18"/>
      <c r="B250" s="18"/>
      <c r="C250" s="18"/>
      <c r="D250" s="18" t="s">
        <v>47</v>
      </c>
      <c r="E250" s="11" t="s">
        <v>48</v>
      </c>
      <c r="F250" s="25">
        <v>895</v>
      </c>
      <c r="G250" s="25">
        <v>895</v>
      </c>
    </row>
    <row r="251" spans="1:7" ht="18.75">
      <c r="A251" s="18"/>
      <c r="B251" s="8" t="s">
        <v>396</v>
      </c>
      <c r="C251" s="8"/>
      <c r="D251" s="8"/>
      <c r="E251" s="9" t="s">
        <v>397</v>
      </c>
      <c r="F251" s="26">
        <f>F252</f>
        <v>156496</v>
      </c>
      <c r="G251" s="26">
        <f>G252</f>
        <v>174575.5</v>
      </c>
    </row>
    <row r="252" spans="1:7" ht="22.5" customHeight="1">
      <c r="A252" s="23"/>
      <c r="B252" s="23"/>
      <c r="C252" s="23" t="s">
        <v>144</v>
      </c>
      <c r="D252" s="23" t="s">
        <v>299</v>
      </c>
      <c r="E252" s="13" t="s">
        <v>145</v>
      </c>
      <c r="F252" s="26">
        <f>F253</f>
        <v>156496</v>
      </c>
      <c r="G252" s="26">
        <f>G253</f>
        <v>174575.5</v>
      </c>
    </row>
    <row r="253" spans="1:7" ht="20.25" customHeight="1">
      <c r="A253" s="23"/>
      <c r="B253" s="23"/>
      <c r="C253" s="23" t="s">
        <v>164</v>
      </c>
      <c r="D253" s="23" t="s">
        <v>299</v>
      </c>
      <c r="E253" s="13" t="s">
        <v>165</v>
      </c>
      <c r="F253" s="26">
        <f>F254+F257</f>
        <v>156496</v>
      </c>
      <c r="G253" s="26">
        <f>G254+G257</f>
        <v>174575.5</v>
      </c>
    </row>
    <row r="254" spans="1:7" ht="21.75" customHeight="1">
      <c r="A254" s="23"/>
      <c r="B254" s="23"/>
      <c r="C254" s="23" t="s">
        <v>166</v>
      </c>
      <c r="D254" s="23"/>
      <c r="E254" s="13" t="s">
        <v>167</v>
      </c>
      <c r="F254" s="26">
        <f>F255</f>
        <v>138591</v>
      </c>
      <c r="G254" s="26">
        <f>G255</f>
        <v>151670.5</v>
      </c>
    </row>
    <row r="255" spans="1:7" ht="20.25" customHeight="1">
      <c r="A255" s="23"/>
      <c r="B255" s="23"/>
      <c r="C255" s="18" t="s">
        <v>168</v>
      </c>
      <c r="D255" s="18" t="s">
        <v>299</v>
      </c>
      <c r="E255" s="10" t="s">
        <v>398</v>
      </c>
      <c r="F255" s="25">
        <f>F256</f>
        <v>138591</v>
      </c>
      <c r="G255" s="25">
        <f>G256</f>
        <v>151670.5</v>
      </c>
    </row>
    <row r="256" spans="1:7" ht="18.75">
      <c r="A256" s="18"/>
      <c r="B256" s="18"/>
      <c r="C256" s="18"/>
      <c r="D256" s="18" t="s">
        <v>12</v>
      </c>
      <c r="E256" s="11" t="s">
        <v>13</v>
      </c>
      <c r="F256" s="25">
        <v>138591</v>
      </c>
      <c r="G256" s="25">
        <v>151670.5</v>
      </c>
    </row>
    <row r="257" spans="1:7" ht="37.5" customHeight="1">
      <c r="A257" s="23"/>
      <c r="B257" s="23"/>
      <c r="C257" s="23" t="s">
        <v>170</v>
      </c>
      <c r="D257" s="18"/>
      <c r="E257" s="13" t="s">
        <v>508</v>
      </c>
      <c r="F257" s="26">
        <f>F258+F260</f>
        <v>17905</v>
      </c>
      <c r="G257" s="26">
        <f>G258+G260</f>
        <v>22905</v>
      </c>
    </row>
    <row r="258" spans="1:7" ht="18.75" customHeight="1">
      <c r="A258" s="23"/>
      <c r="B258" s="23"/>
      <c r="C258" s="18" t="s">
        <v>171</v>
      </c>
      <c r="D258" s="18" t="s">
        <v>299</v>
      </c>
      <c r="E258" s="10" t="s">
        <v>997</v>
      </c>
      <c r="F258" s="25">
        <f>F259</f>
        <v>630</v>
      </c>
      <c r="G258" s="25">
        <f>G259</f>
        <v>630</v>
      </c>
    </row>
    <row r="259" spans="1:7" ht="18.75" customHeight="1">
      <c r="A259" s="18"/>
      <c r="B259" s="18"/>
      <c r="C259" s="18"/>
      <c r="D259" s="18" t="s">
        <v>16</v>
      </c>
      <c r="E259" s="11" t="s">
        <v>17</v>
      </c>
      <c r="F259" s="25">
        <v>630</v>
      </c>
      <c r="G259" s="25">
        <v>630</v>
      </c>
    </row>
    <row r="260" spans="1:7" ht="24" customHeight="1">
      <c r="A260" s="23"/>
      <c r="B260" s="23"/>
      <c r="C260" s="260" t="s">
        <v>509</v>
      </c>
      <c r="D260" s="18"/>
      <c r="E260" s="10" t="s">
        <v>998</v>
      </c>
      <c r="F260" s="25">
        <f>F261+F262</f>
        <v>17275</v>
      </c>
      <c r="G260" s="25">
        <f>G261+G262</f>
        <v>22275</v>
      </c>
    </row>
    <row r="261" spans="1:7" ht="18.75" customHeight="1">
      <c r="A261" s="18"/>
      <c r="B261" s="18"/>
      <c r="C261" s="18"/>
      <c r="D261" s="18" t="s">
        <v>16</v>
      </c>
      <c r="E261" s="11" t="s">
        <v>17</v>
      </c>
      <c r="F261" s="25">
        <v>15000</v>
      </c>
      <c r="G261" s="25">
        <f>20000-1750</f>
        <v>18250</v>
      </c>
    </row>
    <row r="262" spans="1:7" ht="18.75" customHeight="1">
      <c r="A262" s="18"/>
      <c r="B262" s="18"/>
      <c r="C262" s="18"/>
      <c r="D262" s="18" t="s">
        <v>163</v>
      </c>
      <c r="E262" s="11" t="s">
        <v>178</v>
      </c>
      <c r="F262" s="25">
        <f>F264+F265</f>
        <v>2275</v>
      </c>
      <c r="G262" s="25">
        <f>G264+G265</f>
        <v>4025</v>
      </c>
    </row>
    <row r="263" spans="1:7" ht="18.75" customHeight="1">
      <c r="A263" s="18"/>
      <c r="B263" s="18"/>
      <c r="C263" s="18"/>
      <c r="D263" s="18"/>
      <c r="E263" s="11" t="s">
        <v>792</v>
      </c>
      <c r="F263" s="25"/>
      <c r="G263" s="25"/>
    </row>
    <row r="264" spans="1:7" ht="18" customHeight="1">
      <c r="A264" s="18"/>
      <c r="B264" s="18"/>
      <c r="C264" s="18"/>
      <c r="D264" s="18"/>
      <c r="E264" s="11" t="s">
        <v>999</v>
      </c>
      <c r="F264" s="25">
        <v>2275</v>
      </c>
      <c r="G264" s="25">
        <v>2275</v>
      </c>
    </row>
    <row r="265" spans="1:7" ht="18" customHeight="1">
      <c r="A265" s="18"/>
      <c r="B265" s="18"/>
      <c r="C265" s="18"/>
      <c r="D265" s="18"/>
      <c r="E265" s="11" t="s">
        <v>1029</v>
      </c>
      <c r="F265" s="25"/>
      <c r="G265" s="25">
        <v>1750</v>
      </c>
    </row>
    <row r="266" spans="1:7" ht="18.75" customHeight="1">
      <c r="A266" s="18"/>
      <c r="B266" s="17" t="s">
        <v>399</v>
      </c>
      <c r="C266" s="8"/>
      <c r="D266" s="8"/>
      <c r="E266" s="9" t="s">
        <v>400</v>
      </c>
      <c r="F266" s="26">
        <f>F267+F272</f>
        <v>2220</v>
      </c>
      <c r="G266" s="26">
        <f>G267+G272</f>
        <v>2220</v>
      </c>
    </row>
    <row r="267" spans="1:7" ht="18.75" customHeight="1">
      <c r="A267" s="18"/>
      <c r="B267" s="17"/>
      <c r="C267" s="23" t="s">
        <v>49</v>
      </c>
      <c r="D267" s="23" t="s">
        <v>299</v>
      </c>
      <c r="E267" s="13" t="s">
        <v>432</v>
      </c>
      <c r="F267" s="26">
        <f aca="true" t="shared" si="19" ref="F267:G270">F268</f>
        <v>300</v>
      </c>
      <c r="G267" s="26">
        <f t="shared" si="19"/>
        <v>300</v>
      </c>
    </row>
    <row r="268" spans="1:7" ht="18.75" customHeight="1">
      <c r="A268" s="18"/>
      <c r="B268" s="17"/>
      <c r="C268" s="23" t="s">
        <v>58</v>
      </c>
      <c r="D268" s="23" t="s">
        <v>299</v>
      </c>
      <c r="E268" s="13" t="s">
        <v>470</v>
      </c>
      <c r="F268" s="26">
        <f t="shared" si="19"/>
        <v>300</v>
      </c>
      <c r="G268" s="26">
        <f t="shared" si="19"/>
        <v>300</v>
      </c>
    </row>
    <row r="269" spans="1:7" ht="37.5" customHeight="1">
      <c r="A269" s="18"/>
      <c r="B269" s="17"/>
      <c r="C269" s="23" t="s">
        <v>59</v>
      </c>
      <c r="D269" s="23"/>
      <c r="E269" s="13" t="s">
        <v>896</v>
      </c>
      <c r="F269" s="26">
        <f t="shared" si="19"/>
        <v>300</v>
      </c>
      <c r="G269" s="26">
        <f t="shared" si="19"/>
        <v>300</v>
      </c>
    </row>
    <row r="270" spans="1:7" ht="18.75" customHeight="1">
      <c r="A270" s="18"/>
      <c r="B270" s="17"/>
      <c r="C270" s="19" t="s">
        <v>559</v>
      </c>
      <c r="D270" s="74" t="s">
        <v>299</v>
      </c>
      <c r="E270" s="126" t="s">
        <v>815</v>
      </c>
      <c r="F270" s="25">
        <f t="shared" si="19"/>
        <v>300</v>
      </c>
      <c r="G270" s="25">
        <f t="shared" si="19"/>
        <v>300</v>
      </c>
    </row>
    <row r="271" spans="1:7" ht="18.75" customHeight="1">
      <c r="A271" s="18"/>
      <c r="B271" s="17"/>
      <c r="C271" s="8"/>
      <c r="D271" s="18" t="s">
        <v>16</v>
      </c>
      <c r="E271" s="11" t="s">
        <v>17</v>
      </c>
      <c r="F271" s="25">
        <v>300</v>
      </c>
      <c r="G271" s="25">
        <v>300</v>
      </c>
    </row>
    <row r="272" spans="1:7" ht="18.75" customHeight="1">
      <c r="A272" s="23"/>
      <c r="B272" s="23"/>
      <c r="C272" s="23" t="s">
        <v>122</v>
      </c>
      <c r="D272" s="23" t="s">
        <v>299</v>
      </c>
      <c r="E272" s="13" t="s">
        <v>123</v>
      </c>
      <c r="F272" s="26">
        <f>F273+F280</f>
        <v>1920</v>
      </c>
      <c r="G272" s="26">
        <f>G273+G280</f>
        <v>1920</v>
      </c>
    </row>
    <row r="273" spans="1:7" ht="18.75" customHeight="1">
      <c r="A273" s="23"/>
      <c r="B273" s="23"/>
      <c r="C273" s="23" t="s">
        <v>124</v>
      </c>
      <c r="D273" s="23" t="s">
        <v>299</v>
      </c>
      <c r="E273" s="13" t="s">
        <v>125</v>
      </c>
      <c r="F273" s="26">
        <f>F274+F277</f>
        <v>1920</v>
      </c>
      <c r="G273" s="26">
        <f>G274+G277</f>
        <v>1920</v>
      </c>
    </row>
    <row r="274" spans="1:7" ht="18.75" customHeight="1">
      <c r="A274" s="23"/>
      <c r="B274" s="23"/>
      <c r="C274" s="23" t="s">
        <v>126</v>
      </c>
      <c r="D274" s="23"/>
      <c r="E274" s="13" t="s">
        <v>127</v>
      </c>
      <c r="F274" s="26">
        <f>F275</f>
        <v>1350</v>
      </c>
      <c r="G274" s="26">
        <f>G275</f>
        <v>1350</v>
      </c>
    </row>
    <row r="275" spans="1:7" ht="18.75" customHeight="1">
      <c r="A275" s="23"/>
      <c r="B275" s="23"/>
      <c r="C275" s="18" t="s">
        <v>128</v>
      </c>
      <c r="D275" s="18" t="s">
        <v>299</v>
      </c>
      <c r="E275" s="60" t="s">
        <v>129</v>
      </c>
      <c r="F275" s="25">
        <f>F276</f>
        <v>1350</v>
      </c>
      <c r="G275" s="25">
        <f>G276</f>
        <v>1350</v>
      </c>
    </row>
    <row r="276" spans="1:7" ht="24.75" customHeight="1">
      <c r="A276" s="18"/>
      <c r="B276" s="18"/>
      <c r="C276" s="18"/>
      <c r="D276" s="18" t="s">
        <v>12</v>
      </c>
      <c r="E276" s="11" t="s">
        <v>13</v>
      </c>
      <c r="F276" s="25">
        <v>1350</v>
      </c>
      <c r="G276" s="25">
        <v>1350</v>
      </c>
    </row>
    <row r="277" spans="1:7" ht="24.75" customHeight="1">
      <c r="A277" s="18"/>
      <c r="B277" s="18"/>
      <c r="C277" s="23" t="s">
        <v>1000</v>
      </c>
      <c r="D277" s="18"/>
      <c r="E277" s="12" t="s">
        <v>1002</v>
      </c>
      <c r="F277" s="26">
        <f>F278</f>
        <v>570</v>
      </c>
      <c r="G277" s="26">
        <f>G278</f>
        <v>570</v>
      </c>
    </row>
    <row r="278" spans="1:7" ht="24.75" customHeight="1">
      <c r="A278" s="18"/>
      <c r="B278" s="18"/>
      <c r="C278" s="18" t="s">
        <v>1052</v>
      </c>
      <c r="D278" s="18"/>
      <c r="E278" s="11" t="s">
        <v>1001</v>
      </c>
      <c r="F278" s="25">
        <f>F279</f>
        <v>570</v>
      </c>
      <c r="G278" s="25">
        <f>G279</f>
        <v>570</v>
      </c>
    </row>
    <row r="279" spans="1:7" ht="24.75" customHeight="1">
      <c r="A279" s="18"/>
      <c r="B279" s="18"/>
      <c r="C279" s="18"/>
      <c r="D279" s="18" t="s">
        <v>47</v>
      </c>
      <c r="E279" s="11" t="s">
        <v>48</v>
      </c>
      <c r="F279" s="25">
        <v>570</v>
      </c>
      <c r="G279" s="25">
        <v>570</v>
      </c>
    </row>
    <row r="280" spans="1:7" ht="24.75" customHeight="1" hidden="1">
      <c r="A280" s="18"/>
      <c r="B280" s="18"/>
      <c r="C280" s="75" t="s">
        <v>139</v>
      </c>
      <c r="D280" s="75"/>
      <c r="E280" s="129" t="s">
        <v>140</v>
      </c>
      <c r="F280" s="26">
        <f aca="true" t="shared" si="20" ref="F280:G282">F281</f>
        <v>0</v>
      </c>
      <c r="G280" s="26">
        <f t="shared" si="20"/>
        <v>0</v>
      </c>
    </row>
    <row r="281" spans="1:7" ht="39" customHeight="1" hidden="1">
      <c r="A281" s="18"/>
      <c r="B281" s="18"/>
      <c r="C281" s="75" t="s">
        <v>782</v>
      </c>
      <c r="D281" s="75"/>
      <c r="E281" s="129" t="s">
        <v>780</v>
      </c>
      <c r="F281" s="26">
        <f t="shared" si="20"/>
        <v>0</v>
      </c>
      <c r="G281" s="26">
        <f t="shared" si="20"/>
        <v>0</v>
      </c>
    </row>
    <row r="282" spans="1:7" ht="24.75" customHeight="1" hidden="1">
      <c r="A282" s="18"/>
      <c r="B282" s="18"/>
      <c r="C282" s="76" t="s">
        <v>783</v>
      </c>
      <c r="D282" s="76"/>
      <c r="E282" s="276" t="s">
        <v>781</v>
      </c>
      <c r="F282" s="25">
        <f t="shared" si="20"/>
        <v>0</v>
      </c>
      <c r="G282" s="25">
        <f t="shared" si="20"/>
        <v>0</v>
      </c>
    </row>
    <row r="283" spans="1:7" ht="24.75" customHeight="1" hidden="1">
      <c r="A283" s="18"/>
      <c r="B283" s="18"/>
      <c r="C283" s="18"/>
      <c r="D283" s="18" t="s">
        <v>16</v>
      </c>
      <c r="E283" s="11" t="s">
        <v>17</v>
      </c>
      <c r="F283" s="25"/>
      <c r="G283" s="25"/>
    </row>
    <row r="284" spans="1:7" ht="18.75">
      <c r="A284" s="18"/>
      <c r="B284" s="8" t="s">
        <v>401</v>
      </c>
      <c r="C284" s="8"/>
      <c r="D284" s="8"/>
      <c r="E284" s="9" t="s">
        <v>402</v>
      </c>
      <c r="F284" s="26">
        <f>F285+F298+F326+F358</f>
        <v>154525.8</v>
      </c>
      <c r="G284" s="26">
        <f>G285+G298+G326+G358</f>
        <v>157225.8</v>
      </c>
    </row>
    <row r="285" spans="1:7" ht="18.75">
      <c r="A285" s="18"/>
      <c r="B285" s="17" t="s">
        <v>403</v>
      </c>
      <c r="C285" s="8"/>
      <c r="D285" s="8"/>
      <c r="E285" s="9" t="s">
        <v>404</v>
      </c>
      <c r="F285" s="26">
        <f aca="true" t="shared" si="21" ref="F285:G287">F286</f>
        <v>19820</v>
      </c>
      <c r="G285" s="26">
        <f t="shared" si="21"/>
        <v>14920</v>
      </c>
    </row>
    <row r="286" spans="1:7" ht="18.75">
      <c r="A286" s="23"/>
      <c r="B286" s="23"/>
      <c r="C286" s="23" t="s">
        <v>144</v>
      </c>
      <c r="D286" s="23" t="s">
        <v>299</v>
      </c>
      <c r="E286" s="13" t="s">
        <v>145</v>
      </c>
      <c r="F286" s="26">
        <f t="shared" si="21"/>
        <v>19820</v>
      </c>
      <c r="G286" s="26">
        <f t="shared" si="21"/>
        <v>14920</v>
      </c>
    </row>
    <row r="287" spans="1:7" ht="18.75">
      <c r="A287" s="23"/>
      <c r="B287" s="23"/>
      <c r="C287" s="23" t="s">
        <v>172</v>
      </c>
      <c r="D287" s="23" t="s">
        <v>299</v>
      </c>
      <c r="E287" s="13" t="s">
        <v>173</v>
      </c>
      <c r="F287" s="26">
        <f t="shared" si="21"/>
        <v>19820</v>
      </c>
      <c r="G287" s="26">
        <f t="shared" si="21"/>
        <v>14920</v>
      </c>
    </row>
    <row r="288" spans="1:7" ht="18.75">
      <c r="A288" s="23"/>
      <c r="B288" s="23"/>
      <c r="C288" s="23" t="s">
        <v>174</v>
      </c>
      <c r="D288" s="23"/>
      <c r="E288" s="13" t="s">
        <v>175</v>
      </c>
      <c r="F288" s="26">
        <f>F289+F292+F294+F296</f>
        <v>19820</v>
      </c>
      <c r="G288" s="26">
        <f>G289+G292+G294+G296</f>
        <v>14920</v>
      </c>
    </row>
    <row r="289" spans="1:7" ht="18.75">
      <c r="A289" s="23"/>
      <c r="B289" s="23"/>
      <c r="C289" s="18" t="s">
        <v>176</v>
      </c>
      <c r="D289" s="18" t="s">
        <v>299</v>
      </c>
      <c r="E289" s="10" t="s">
        <v>1040</v>
      </c>
      <c r="F289" s="25">
        <f>F290+F291</f>
        <v>1720</v>
      </c>
      <c r="G289" s="25">
        <f>G290+G291</f>
        <v>1720</v>
      </c>
    </row>
    <row r="290" spans="1:7" ht="18.75">
      <c r="A290" s="18"/>
      <c r="B290" s="18"/>
      <c r="C290" s="18"/>
      <c r="D290" s="18" t="s">
        <v>16</v>
      </c>
      <c r="E290" s="11" t="s">
        <v>17</v>
      </c>
      <c r="F290" s="25">
        <v>520</v>
      </c>
      <c r="G290" s="25">
        <v>520</v>
      </c>
    </row>
    <row r="291" spans="1:7" ht="18.75">
      <c r="A291" s="18"/>
      <c r="B291" s="18"/>
      <c r="C291" s="18"/>
      <c r="D291" s="18" t="s">
        <v>47</v>
      </c>
      <c r="E291" s="11" t="s">
        <v>48</v>
      </c>
      <c r="F291" s="25">
        <v>1200</v>
      </c>
      <c r="G291" s="25">
        <v>1200</v>
      </c>
    </row>
    <row r="292" spans="1:7" ht="18.75" customHeight="1">
      <c r="A292" s="23"/>
      <c r="B292" s="23"/>
      <c r="C292" s="18" t="s">
        <v>177</v>
      </c>
      <c r="D292" s="18"/>
      <c r="E292" s="10" t="s">
        <v>1041</v>
      </c>
      <c r="F292" s="25">
        <f>F293</f>
        <v>300</v>
      </c>
      <c r="G292" s="25">
        <f>G293</f>
        <v>300</v>
      </c>
    </row>
    <row r="293" spans="1:7" ht="18.75" customHeight="1">
      <c r="A293" s="18"/>
      <c r="B293" s="18"/>
      <c r="C293" s="18"/>
      <c r="D293" s="18" t="s">
        <v>16</v>
      </c>
      <c r="E293" s="11" t="s">
        <v>17</v>
      </c>
      <c r="F293" s="25">
        <v>300</v>
      </c>
      <c r="G293" s="25">
        <v>300</v>
      </c>
    </row>
    <row r="294" spans="1:7" ht="18.75" customHeight="1">
      <c r="A294" s="18"/>
      <c r="B294" s="18"/>
      <c r="C294" s="76" t="s">
        <v>1044</v>
      </c>
      <c r="D294" s="76"/>
      <c r="E294" s="282" t="s">
        <v>1043</v>
      </c>
      <c r="F294" s="25">
        <f>F295</f>
        <v>800</v>
      </c>
      <c r="G294" s="25">
        <f>G295</f>
        <v>900</v>
      </c>
    </row>
    <row r="295" spans="1:7" ht="18.75" customHeight="1">
      <c r="A295" s="18"/>
      <c r="B295" s="18"/>
      <c r="C295" s="18"/>
      <c r="D295" s="18" t="s">
        <v>16</v>
      </c>
      <c r="E295" s="11" t="s">
        <v>17</v>
      </c>
      <c r="F295" s="25">
        <v>800</v>
      </c>
      <c r="G295" s="25">
        <v>900</v>
      </c>
    </row>
    <row r="296" spans="1:7" ht="18.75" customHeight="1">
      <c r="A296" s="18"/>
      <c r="B296" s="18"/>
      <c r="C296" s="18" t="s">
        <v>1042</v>
      </c>
      <c r="D296" s="18" t="s">
        <v>299</v>
      </c>
      <c r="E296" s="10" t="s">
        <v>785</v>
      </c>
      <c r="F296" s="25">
        <f>F297</f>
        <v>17000</v>
      </c>
      <c r="G296" s="25">
        <f>G297</f>
        <v>12000</v>
      </c>
    </row>
    <row r="297" spans="1:7" ht="18.75" customHeight="1">
      <c r="A297" s="18"/>
      <c r="B297" s="18"/>
      <c r="C297" s="18"/>
      <c r="D297" s="18" t="s">
        <v>21</v>
      </c>
      <c r="E297" s="11" t="s">
        <v>22</v>
      </c>
      <c r="F297" s="25">
        <v>17000</v>
      </c>
      <c r="G297" s="25">
        <v>12000</v>
      </c>
    </row>
    <row r="298" spans="1:7" ht="18.75">
      <c r="A298" s="18"/>
      <c r="B298" s="17" t="s">
        <v>405</v>
      </c>
      <c r="C298" s="8"/>
      <c r="D298" s="8"/>
      <c r="E298" s="9" t="s">
        <v>406</v>
      </c>
      <c r="F298" s="26">
        <f>F299</f>
        <v>19017.5</v>
      </c>
      <c r="G298" s="26">
        <f>G299</f>
        <v>14415.5</v>
      </c>
    </row>
    <row r="299" spans="1:7" ht="18.75">
      <c r="A299" s="23"/>
      <c r="B299" s="23"/>
      <c r="C299" s="23" t="s">
        <v>144</v>
      </c>
      <c r="D299" s="23" t="s">
        <v>299</v>
      </c>
      <c r="E299" s="13" t="s">
        <v>145</v>
      </c>
      <c r="F299" s="26">
        <f>F300</f>
        <v>19017.5</v>
      </c>
      <c r="G299" s="26">
        <f>G300</f>
        <v>14415.5</v>
      </c>
    </row>
    <row r="300" spans="1:7" ht="37.5">
      <c r="A300" s="23"/>
      <c r="B300" s="23"/>
      <c r="C300" s="23" t="s">
        <v>156</v>
      </c>
      <c r="D300" s="23" t="s">
        <v>299</v>
      </c>
      <c r="E300" s="13" t="s">
        <v>157</v>
      </c>
      <c r="F300" s="26">
        <f>F301+F309</f>
        <v>19017.5</v>
      </c>
      <c r="G300" s="26">
        <f>G301+G309</f>
        <v>14415.5</v>
      </c>
    </row>
    <row r="301" spans="1:7" ht="37.5">
      <c r="A301" s="23"/>
      <c r="B301" s="23"/>
      <c r="C301" s="23" t="s">
        <v>158</v>
      </c>
      <c r="D301" s="23"/>
      <c r="E301" s="13" t="s">
        <v>159</v>
      </c>
      <c r="F301" s="26">
        <f>F302+F306+F304</f>
        <v>14535.5</v>
      </c>
      <c r="G301" s="26">
        <f>G302+G306+G304</f>
        <v>14415.5</v>
      </c>
    </row>
    <row r="302" spans="1:7" ht="21.75" customHeight="1">
      <c r="A302" s="23"/>
      <c r="B302" s="23"/>
      <c r="C302" s="18" t="s">
        <v>160</v>
      </c>
      <c r="D302" s="18" t="s">
        <v>299</v>
      </c>
      <c r="E302" s="10" t="s">
        <v>161</v>
      </c>
      <c r="F302" s="25">
        <f>F303</f>
        <v>2000</v>
      </c>
      <c r="G302" s="25">
        <f>G303</f>
        <v>1880</v>
      </c>
    </row>
    <row r="303" spans="1:7" ht="18.75">
      <c r="A303" s="18"/>
      <c r="B303" s="18"/>
      <c r="C303" s="18"/>
      <c r="D303" s="18" t="s">
        <v>47</v>
      </c>
      <c r="E303" s="11" t="s">
        <v>48</v>
      </c>
      <c r="F303" s="25">
        <v>2000</v>
      </c>
      <c r="G303" s="25">
        <v>1880</v>
      </c>
    </row>
    <row r="304" spans="1:7" ht="18.75">
      <c r="A304" s="23"/>
      <c r="B304" s="23"/>
      <c r="C304" s="18" t="s">
        <v>1045</v>
      </c>
      <c r="D304" s="23"/>
      <c r="E304" s="10" t="s">
        <v>1030</v>
      </c>
      <c r="F304" s="25">
        <f>F305</f>
        <v>9453.6</v>
      </c>
      <c r="G304" s="25">
        <f>G305</f>
        <v>9453.6</v>
      </c>
    </row>
    <row r="305" spans="1:7" ht="18.75">
      <c r="A305" s="23"/>
      <c r="B305" s="23"/>
      <c r="C305" s="23"/>
      <c r="D305" s="18" t="s">
        <v>47</v>
      </c>
      <c r="E305" s="11" t="s">
        <v>48</v>
      </c>
      <c r="F305" s="25">
        <v>9453.6</v>
      </c>
      <c r="G305" s="25">
        <v>9453.6</v>
      </c>
    </row>
    <row r="306" spans="1:7" ht="18.75">
      <c r="A306" s="18"/>
      <c r="B306" s="18"/>
      <c r="C306" s="18" t="s">
        <v>1046</v>
      </c>
      <c r="D306" s="18"/>
      <c r="E306" s="10" t="s">
        <v>902</v>
      </c>
      <c r="F306" s="25">
        <f>F308+F307</f>
        <v>3081.9</v>
      </c>
      <c r="G306" s="25">
        <f>G308+G307</f>
        <v>3081.9</v>
      </c>
    </row>
    <row r="307" spans="1:7" ht="18.75">
      <c r="A307" s="18"/>
      <c r="B307" s="18"/>
      <c r="C307" s="18"/>
      <c r="D307" s="18" t="s">
        <v>12</v>
      </c>
      <c r="E307" s="11" t="s">
        <v>13</v>
      </c>
      <c r="F307" s="25">
        <v>3081.9</v>
      </c>
      <c r="G307" s="25">
        <v>3081.9</v>
      </c>
    </row>
    <row r="308" spans="1:7" ht="18.75" hidden="1">
      <c r="A308" s="23"/>
      <c r="B308" s="23"/>
      <c r="C308" s="23"/>
      <c r="D308" s="18" t="s">
        <v>47</v>
      </c>
      <c r="E308" s="11" t="s">
        <v>48</v>
      </c>
      <c r="F308" s="25">
        <f>12535.5-9453.6-3081.9</f>
        <v>0</v>
      </c>
      <c r="G308" s="25">
        <f>12535.5-9453.6-3081.9</f>
        <v>0</v>
      </c>
    </row>
    <row r="309" spans="1:7" ht="18.75">
      <c r="A309" s="23"/>
      <c r="B309" s="23"/>
      <c r="C309" s="23" t="s">
        <v>162</v>
      </c>
      <c r="D309" s="23"/>
      <c r="E309" s="13" t="s">
        <v>1039</v>
      </c>
      <c r="F309" s="26">
        <f>F322+F310</f>
        <v>4482</v>
      </c>
      <c r="G309" s="26">
        <f>G322+G310</f>
        <v>0</v>
      </c>
    </row>
    <row r="310" spans="1:7" ht="18.75">
      <c r="A310" s="18"/>
      <c r="B310" s="18"/>
      <c r="C310" s="18" t="s">
        <v>1048</v>
      </c>
      <c r="D310" s="18"/>
      <c r="E310" s="10" t="s">
        <v>1049</v>
      </c>
      <c r="F310" s="25">
        <f>F311+F318</f>
        <v>2803.5</v>
      </c>
      <c r="G310" s="25">
        <f>G311+G318</f>
        <v>0</v>
      </c>
    </row>
    <row r="311" spans="1:7" ht="18.75" hidden="1">
      <c r="A311" s="18"/>
      <c r="B311" s="18"/>
      <c r="C311" s="18"/>
      <c r="D311" s="18" t="s">
        <v>16</v>
      </c>
      <c r="E311" s="11" t="s">
        <v>17</v>
      </c>
      <c r="F311" s="25"/>
      <c r="G311" s="25"/>
    </row>
    <row r="312" spans="1:7" ht="18.75" hidden="1">
      <c r="A312" s="18"/>
      <c r="B312" s="18"/>
      <c r="C312" s="18"/>
      <c r="D312" s="18"/>
      <c r="E312" s="10" t="s">
        <v>792</v>
      </c>
      <c r="F312" s="25"/>
      <c r="G312" s="25"/>
    </row>
    <row r="313" spans="1:7" ht="18.75" hidden="1">
      <c r="A313" s="18"/>
      <c r="B313" s="18"/>
      <c r="C313" s="18"/>
      <c r="D313" s="18"/>
      <c r="E313" s="11" t="s">
        <v>1032</v>
      </c>
      <c r="F313" s="25"/>
      <c r="G313" s="25"/>
    </row>
    <row r="314" spans="1:7" ht="18.75" hidden="1">
      <c r="A314" s="18"/>
      <c r="B314" s="18"/>
      <c r="C314" s="18"/>
      <c r="D314" s="18"/>
      <c r="E314" s="11" t="s">
        <v>1033</v>
      </c>
      <c r="F314" s="25"/>
      <c r="G314" s="25"/>
    </row>
    <row r="315" spans="1:7" ht="18.75" hidden="1">
      <c r="A315" s="18"/>
      <c r="B315" s="18"/>
      <c r="C315" s="18"/>
      <c r="D315" s="18"/>
      <c r="E315" s="10" t="s">
        <v>1035</v>
      </c>
      <c r="F315" s="25"/>
      <c r="G315" s="25"/>
    </row>
    <row r="316" spans="1:7" ht="18.75" hidden="1">
      <c r="A316" s="18"/>
      <c r="B316" s="18"/>
      <c r="C316" s="18"/>
      <c r="D316" s="18"/>
      <c r="E316" s="10" t="s">
        <v>1036</v>
      </c>
      <c r="F316" s="25"/>
      <c r="G316" s="25"/>
    </row>
    <row r="317" spans="1:7" ht="18.75" hidden="1">
      <c r="A317" s="18"/>
      <c r="B317" s="18"/>
      <c r="C317" s="18"/>
      <c r="D317" s="18"/>
      <c r="E317" s="10" t="s">
        <v>1037</v>
      </c>
      <c r="F317" s="25"/>
      <c r="G317" s="25"/>
    </row>
    <row r="318" spans="1:7" ht="18.75">
      <c r="A318" s="18"/>
      <c r="B318" s="18"/>
      <c r="C318" s="18"/>
      <c r="D318" s="18" t="s">
        <v>163</v>
      </c>
      <c r="E318" s="11" t="s">
        <v>178</v>
      </c>
      <c r="F318" s="25">
        <f>F320+F321</f>
        <v>2803.5</v>
      </c>
      <c r="G318" s="25">
        <f>G320+G321</f>
        <v>0</v>
      </c>
    </row>
    <row r="319" spans="1:7" ht="18.75">
      <c r="A319" s="18"/>
      <c r="B319" s="18"/>
      <c r="C319" s="18"/>
      <c r="D319" s="18"/>
      <c r="E319" s="11" t="s">
        <v>792</v>
      </c>
      <c r="F319" s="25"/>
      <c r="G319" s="25"/>
    </row>
    <row r="320" spans="1:7" ht="18.75">
      <c r="A320" s="18"/>
      <c r="B320" s="18"/>
      <c r="C320" s="18"/>
      <c r="D320" s="18"/>
      <c r="E320" s="11" t="s">
        <v>786</v>
      </c>
      <c r="F320" s="25">
        <v>2803.5</v>
      </c>
      <c r="G320" s="25"/>
    </row>
    <row r="321" spans="1:7" ht="18.75" hidden="1">
      <c r="A321" s="18"/>
      <c r="B321" s="18"/>
      <c r="C321" s="18"/>
      <c r="D321" s="18"/>
      <c r="E321" s="10" t="s">
        <v>1034</v>
      </c>
      <c r="F321" s="25"/>
      <c r="G321" s="25"/>
    </row>
    <row r="322" spans="1:7" ht="48" customHeight="1">
      <c r="A322" s="18"/>
      <c r="B322" s="18"/>
      <c r="C322" s="18" t="s">
        <v>1031</v>
      </c>
      <c r="D322" s="18"/>
      <c r="E322" s="11" t="s">
        <v>988</v>
      </c>
      <c r="F322" s="25">
        <f>F323</f>
        <v>1678.5</v>
      </c>
      <c r="G322" s="25">
        <f>G323</f>
        <v>0</v>
      </c>
    </row>
    <row r="323" spans="1:7" ht="18.75" customHeight="1">
      <c r="A323" s="18"/>
      <c r="B323" s="18"/>
      <c r="C323" s="18"/>
      <c r="D323" s="18" t="s">
        <v>163</v>
      </c>
      <c r="E323" s="11" t="s">
        <v>178</v>
      </c>
      <c r="F323" s="25">
        <f>F325</f>
        <v>1678.5</v>
      </c>
      <c r="G323" s="25">
        <f>G325</f>
        <v>0</v>
      </c>
    </row>
    <row r="324" spans="1:7" ht="18.75" customHeight="1">
      <c r="A324" s="18"/>
      <c r="B324" s="18"/>
      <c r="C324" s="18"/>
      <c r="D324" s="263"/>
      <c r="E324" s="11" t="s">
        <v>792</v>
      </c>
      <c r="F324" s="25"/>
      <c r="G324" s="25"/>
    </row>
    <row r="325" spans="1:7" ht="18.75" customHeight="1">
      <c r="A325" s="18"/>
      <c r="B325" s="18"/>
      <c r="C325" s="18"/>
      <c r="D325" s="263"/>
      <c r="E325" s="11" t="s">
        <v>786</v>
      </c>
      <c r="F325" s="25">
        <v>1678.5</v>
      </c>
      <c r="G325" s="25"/>
    </row>
    <row r="326" spans="1:7" ht="18.75">
      <c r="A326" s="18"/>
      <c r="B326" s="8" t="s">
        <v>407</v>
      </c>
      <c r="C326" s="8"/>
      <c r="D326" s="8"/>
      <c r="E326" s="9" t="s">
        <v>408</v>
      </c>
      <c r="F326" s="26">
        <f>F332+F327</f>
        <v>53199.5</v>
      </c>
      <c r="G326" s="26">
        <f>G332+G327</f>
        <v>57215.5</v>
      </c>
    </row>
    <row r="327" spans="1:7" ht="18.75" hidden="1">
      <c r="A327" s="18"/>
      <c r="B327" s="8"/>
      <c r="C327" s="23" t="s">
        <v>6</v>
      </c>
      <c r="D327" s="23" t="s">
        <v>299</v>
      </c>
      <c r="E327" s="13" t="s">
        <v>7</v>
      </c>
      <c r="F327" s="26">
        <f aca="true" t="shared" si="22" ref="F327:G330">F328</f>
        <v>0</v>
      </c>
      <c r="G327" s="26">
        <f t="shared" si="22"/>
        <v>0</v>
      </c>
    </row>
    <row r="328" spans="1:7" ht="18.75" hidden="1">
      <c r="A328" s="18"/>
      <c r="B328" s="8"/>
      <c r="C328" s="23" t="s">
        <v>8</v>
      </c>
      <c r="D328" s="23" t="s">
        <v>299</v>
      </c>
      <c r="E328" s="13" t="s">
        <v>9</v>
      </c>
      <c r="F328" s="26">
        <f t="shared" si="22"/>
        <v>0</v>
      </c>
      <c r="G328" s="26">
        <f t="shared" si="22"/>
        <v>0</v>
      </c>
    </row>
    <row r="329" spans="1:7" ht="37.5" hidden="1">
      <c r="A329" s="18"/>
      <c r="B329" s="8"/>
      <c r="C329" s="23" t="s">
        <v>10</v>
      </c>
      <c r="D329" s="23"/>
      <c r="E329" s="13" t="s">
        <v>756</v>
      </c>
      <c r="F329" s="26">
        <f t="shared" si="22"/>
        <v>0</v>
      </c>
      <c r="G329" s="26">
        <f t="shared" si="22"/>
        <v>0</v>
      </c>
    </row>
    <row r="330" spans="1:7" ht="18.75" hidden="1">
      <c r="A330" s="18"/>
      <c r="B330" s="8"/>
      <c r="C330" s="19" t="s">
        <v>787</v>
      </c>
      <c r="D330" s="19"/>
      <c r="E330" s="60" t="s">
        <v>788</v>
      </c>
      <c r="F330" s="25">
        <f t="shared" si="22"/>
        <v>0</v>
      </c>
      <c r="G330" s="25">
        <f t="shared" si="22"/>
        <v>0</v>
      </c>
    </row>
    <row r="331" spans="1:7" ht="18.75" hidden="1">
      <c r="A331" s="18"/>
      <c r="B331" s="8"/>
      <c r="C331" s="18"/>
      <c r="D331" s="18" t="s">
        <v>16</v>
      </c>
      <c r="E331" s="11" t="s">
        <v>17</v>
      </c>
      <c r="F331" s="26"/>
      <c r="G331" s="26"/>
    </row>
    <row r="332" spans="1:7" ht="18.75">
      <c r="A332" s="23"/>
      <c r="B332" s="23"/>
      <c r="C332" s="23" t="s">
        <v>144</v>
      </c>
      <c r="D332" s="23" t="s">
        <v>299</v>
      </c>
      <c r="E332" s="13" t="s">
        <v>145</v>
      </c>
      <c r="F332" s="26">
        <f>F333+F354</f>
        <v>53199.5</v>
      </c>
      <c r="G332" s="26">
        <f>G333+G354</f>
        <v>57215.5</v>
      </c>
    </row>
    <row r="333" spans="1:7" ht="18.75">
      <c r="A333" s="23"/>
      <c r="B333" s="23"/>
      <c r="C333" s="23" t="s">
        <v>146</v>
      </c>
      <c r="D333" s="23" t="s">
        <v>299</v>
      </c>
      <c r="E333" s="13" t="s">
        <v>147</v>
      </c>
      <c r="F333" s="26">
        <f>F334+F341+F349</f>
        <v>23544.5</v>
      </c>
      <c r="G333" s="26">
        <f>G334+G341+G349</f>
        <v>23544.5</v>
      </c>
    </row>
    <row r="334" spans="1:7" ht="18.75" customHeight="1">
      <c r="A334" s="23"/>
      <c r="B334" s="23"/>
      <c r="C334" s="23" t="s">
        <v>148</v>
      </c>
      <c r="D334" s="23"/>
      <c r="E334" s="13" t="s">
        <v>149</v>
      </c>
      <c r="F334" s="26">
        <f>F335+F338</f>
        <v>15375</v>
      </c>
      <c r="G334" s="26">
        <f>G335+G338</f>
        <v>15375</v>
      </c>
    </row>
    <row r="335" spans="1:7" ht="18.75" customHeight="1">
      <c r="A335" s="23"/>
      <c r="B335" s="23"/>
      <c r="C335" s="18" t="s">
        <v>150</v>
      </c>
      <c r="D335" s="18" t="s">
        <v>299</v>
      </c>
      <c r="E335" s="10" t="s">
        <v>1047</v>
      </c>
      <c r="F335" s="25">
        <f>F336+F337</f>
        <v>11385</v>
      </c>
      <c r="G335" s="25">
        <f>G336+G337</f>
        <v>11385</v>
      </c>
    </row>
    <row r="336" spans="1:7" ht="18.75" customHeight="1">
      <c r="A336" s="18"/>
      <c r="B336" s="18"/>
      <c r="C336" s="18"/>
      <c r="D336" s="18" t="s">
        <v>12</v>
      </c>
      <c r="E336" s="11" t="s">
        <v>13</v>
      </c>
      <c r="F336" s="25">
        <v>10785</v>
      </c>
      <c r="G336" s="25">
        <v>10785</v>
      </c>
    </row>
    <row r="337" spans="1:7" ht="18.75" customHeight="1">
      <c r="A337" s="18"/>
      <c r="B337" s="18"/>
      <c r="C337" s="18"/>
      <c r="D337" s="18" t="s">
        <v>47</v>
      </c>
      <c r="E337" s="11" t="s">
        <v>48</v>
      </c>
      <c r="F337" s="25">
        <v>600</v>
      </c>
      <c r="G337" s="25">
        <v>600</v>
      </c>
    </row>
    <row r="338" spans="1:7" ht="18.75" customHeight="1">
      <c r="A338" s="23"/>
      <c r="B338" s="23"/>
      <c r="C338" s="18" t="s">
        <v>151</v>
      </c>
      <c r="D338" s="18" t="s">
        <v>299</v>
      </c>
      <c r="E338" s="10" t="s">
        <v>1004</v>
      </c>
      <c r="F338" s="25">
        <f>F340+F339</f>
        <v>3990</v>
      </c>
      <c r="G338" s="25">
        <f>G340+G339</f>
        <v>3990</v>
      </c>
    </row>
    <row r="339" spans="1:7" ht="18.75" customHeight="1" hidden="1">
      <c r="A339" s="18"/>
      <c r="B339" s="18"/>
      <c r="C339" s="18"/>
      <c r="D339" s="18" t="s">
        <v>16</v>
      </c>
      <c r="E339" s="11" t="s">
        <v>17</v>
      </c>
      <c r="F339" s="25"/>
      <c r="G339" s="25"/>
    </row>
    <row r="340" spans="1:7" ht="18.75" customHeight="1">
      <c r="A340" s="18"/>
      <c r="B340" s="18"/>
      <c r="C340" s="18"/>
      <c r="D340" s="18" t="s">
        <v>12</v>
      </c>
      <c r="E340" s="11" t="s">
        <v>13</v>
      </c>
      <c r="F340" s="25">
        <v>3990</v>
      </c>
      <c r="G340" s="25">
        <v>3990</v>
      </c>
    </row>
    <row r="341" spans="1:7" ht="18.75" customHeight="1">
      <c r="A341" s="23"/>
      <c r="B341" s="23"/>
      <c r="C341" s="23" t="s">
        <v>152</v>
      </c>
      <c r="D341" s="23"/>
      <c r="E341" s="13" t="s">
        <v>903</v>
      </c>
      <c r="F341" s="26">
        <f>F342+F345+F347</f>
        <v>2661.5</v>
      </c>
      <c r="G341" s="26">
        <f>G342+G345+G347</f>
        <v>2661.5</v>
      </c>
    </row>
    <row r="342" spans="1:7" ht="18.75" customHeight="1">
      <c r="A342" s="23"/>
      <c r="B342" s="23"/>
      <c r="C342" s="18" t="s">
        <v>153</v>
      </c>
      <c r="D342" s="18" t="s">
        <v>299</v>
      </c>
      <c r="E342" s="10" t="s">
        <v>154</v>
      </c>
      <c r="F342" s="25">
        <f>F343+F344</f>
        <v>1000</v>
      </c>
      <c r="G342" s="25">
        <f>G343+G344</f>
        <v>1000</v>
      </c>
    </row>
    <row r="343" spans="1:7" ht="18.75" customHeight="1" hidden="1">
      <c r="A343" s="18"/>
      <c r="B343" s="18"/>
      <c r="C343" s="18"/>
      <c r="D343" s="18" t="s">
        <v>16</v>
      </c>
      <c r="E343" s="11" t="s">
        <v>17</v>
      </c>
      <c r="F343" s="25"/>
      <c r="G343" s="25"/>
    </row>
    <row r="344" spans="1:7" ht="18.75" customHeight="1">
      <c r="A344" s="18"/>
      <c r="B344" s="18"/>
      <c r="C344" s="18"/>
      <c r="D344" s="18" t="s">
        <v>12</v>
      </c>
      <c r="E344" s="11" t="s">
        <v>13</v>
      </c>
      <c r="F344" s="25">
        <v>1000</v>
      </c>
      <c r="G344" s="25">
        <v>1000</v>
      </c>
    </row>
    <row r="345" spans="1:7" ht="18.75" customHeight="1">
      <c r="A345" s="23"/>
      <c r="B345" s="23"/>
      <c r="C345" s="18" t="s">
        <v>155</v>
      </c>
      <c r="D345" s="18" t="s">
        <v>299</v>
      </c>
      <c r="E345" s="10" t="s">
        <v>409</v>
      </c>
      <c r="F345" s="25">
        <f>F346</f>
        <v>1461.5</v>
      </c>
      <c r="G345" s="25">
        <f>G346</f>
        <v>1461.5</v>
      </c>
    </row>
    <row r="346" spans="1:7" ht="18.75" customHeight="1">
      <c r="A346" s="18"/>
      <c r="B346" s="18"/>
      <c r="C346" s="18"/>
      <c r="D346" s="18" t="s">
        <v>12</v>
      </c>
      <c r="E346" s="11" t="s">
        <v>13</v>
      </c>
      <c r="F346" s="25">
        <v>1461.5</v>
      </c>
      <c r="G346" s="25">
        <v>1461.5</v>
      </c>
    </row>
    <row r="347" spans="1:7" ht="37.5" customHeight="1">
      <c r="A347" s="18"/>
      <c r="B347" s="18"/>
      <c r="C347" s="18" t="s">
        <v>323</v>
      </c>
      <c r="D347" s="18"/>
      <c r="E347" s="11" t="s">
        <v>1006</v>
      </c>
      <c r="F347" s="25">
        <f>F348</f>
        <v>200</v>
      </c>
      <c r="G347" s="25">
        <f>G348</f>
        <v>200</v>
      </c>
    </row>
    <row r="348" spans="1:7" ht="18.75" customHeight="1">
      <c r="A348" s="18"/>
      <c r="B348" s="18"/>
      <c r="C348" s="18"/>
      <c r="D348" s="18" t="s">
        <v>12</v>
      </c>
      <c r="E348" s="11" t="s">
        <v>13</v>
      </c>
      <c r="F348" s="25">
        <v>200</v>
      </c>
      <c r="G348" s="25">
        <v>200</v>
      </c>
    </row>
    <row r="349" spans="1:7" ht="37.5" customHeight="1">
      <c r="A349" s="18"/>
      <c r="B349" s="18"/>
      <c r="C349" s="23" t="s">
        <v>640</v>
      </c>
      <c r="D349" s="23"/>
      <c r="E349" s="12" t="s">
        <v>641</v>
      </c>
      <c r="F349" s="26">
        <f>F352+F350</f>
        <v>5508</v>
      </c>
      <c r="G349" s="26">
        <f>G352+G350</f>
        <v>5508</v>
      </c>
    </row>
    <row r="350" spans="1:7" ht="37.5" customHeight="1" hidden="1">
      <c r="A350" s="18"/>
      <c r="B350" s="18"/>
      <c r="C350" s="18" t="s">
        <v>789</v>
      </c>
      <c r="D350" s="18" t="s">
        <v>299</v>
      </c>
      <c r="E350" s="10" t="s">
        <v>790</v>
      </c>
      <c r="F350" s="25">
        <f>F351</f>
        <v>0</v>
      </c>
      <c r="G350" s="25">
        <f>G351</f>
        <v>0</v>
      </c>
    </row>
    <row r="351" spans="1:7" ht="18.75" customHeight="1" hidden="1">
      <c r="A351" s="18"/>
      <c r="B351" s="18"/>
      <c r="C351" s="18"/>
      <c r="D351" s="18" t="s">
        <v>16</v>
      </c>
      <c r="E351" s="11" t="s">
        <v>17</v>
      </c>
      <c r="F351" s="25"/>
      <c r="G351" s="25"/>
    </row>
    <row r="352" spans="1:7" ht="38.25" customHeight="1">
      <c r="A352" s="18"/>
      <c r="B352" s="18"/>
      <c r="C352" s="18" t="s">
        <v>738</v>
      </c>
      <c r="D352" s="18"/>
      <c r="E352" s="11" t="s">
        <v>642</v>
      </c>
      <c r="F352" s="25">
        <f>F353</f>
        <v>5508</v>
      </c>
      <c r="G352" s="25">
        <f>G353</f>
        <v>5508</v>
      </c>
    </row>
    <row r="353" spans="1:7" ht="18.75" customHeight="1">
      <c r="A353" s="18"/>
      <c r="B353" s="18"/>
      <c r="C353" s="18"/>
      <c r="D353" s="18" t="s">
        <v>47</v>
      </c>
      <c r="E353" s="11" t="s">
        <v>48</v>
      </c>
      <c r="F353" s="25">
        <v>5508</v>
      </c>
      <c r="G353" s="25">
        <v>5508</v>
      </c>
    </row>
    <row r="354" spans="1:7" ht="18.75" customHeight="1">
      <c r="A354" s="23"/>
      <c r="B354" s="23"/>
      <c r="C354" s="23" t="s">
        <v>164</v>
      </c>
      <c r="D354" s="23" t="s">
        <v>299</v>
      </c>
      <c r="E354" s="13" t="s">
        <v>165</v>
      </c>
      <c r="F354" s="26">
        <f aca="true" t="shared" si="23" ref="F354:G356">F355</f>
        <v>29655</v>
      </c>
      <c r="G354" s="26">
        <f t="shared" si="23"/>
        <v>33671</v>
      </c>
    </row>
    <row r="355" spans="1:7" ht="23.25" customHeight="1">
      <c r="A355" s="23"/>
      <c r="B355" s="23"/>
      <c r="C355" s="23" t="s">
        <v>166</v>
      </c>
      <c r="D355" s="23"/>
      <c r="E355" s="13" t="s">
        <v>167</v>
      </c>
      <c r="F355" s="26">
        <f t="shared" si="23"/>
        <v>29655</v>
      </c>
      <c r="G355" s="26">
        <f t="shared" si="23"/>
        <v>33671</v>
      </c>
    </row>
    <row r="356" spans="1:7" ht="18.75" customHeight="1">
      <c r="A356" s="23"/>
      <c r="B356" s="23"/>
      <c r="C356" s="18" t="s">
        <v>169</v>
      </c>
      <c r="D356" s="18" t="s">
        <v>299</v>
      </c>
      <c r="E356" s="10" t="s">
        <v>410</v>
      </c>
      <c r="F356" s="25">
        <f t="shared" si="23"/>
        <v>29655</v>
      </c>
      <c r="G356" s="25">
        <f t="shared" si="23"/>
        <v>33671</v>
      </c>
    </row>
    <row r="357" spans="1:7" ht="18.75" customHeight="1">
      <c r="A357" s="18"/>
      <c r="B357" s="18"/>
      <c r="C357" s="18"/>
      <c r="D357" s="18" t="s">
        <v>12</v>
      </c>
      <c r="E357" s="11" t="s">
        <v>13</v>
      </c>
      <c r="F357" s="25">
        <v>29655</v>
      </c>
      <c r="G357" s="25">
        <v>33671</v>
      </c>
    </row>
    <row r="358" spans="1:7" ht="18.75" customHeight="1">
      <c r="A358" s="18"/>
      <c r="B358" s="8" t="s">
        <v>412</v>
      </c>
      <c r="C358" s="8"/>
      <c r="D358" s="8"/>
      <c r="E358" s="9" t="s">
        <v>413</v>
      </c>
      <c r="F358" s="26">
        <f>F359+F375</f>
        <v>62488.8</v>
      </c>
      <c r="G358" s="26">
        <f>G359+G375</f>
        <v>70674.79999999999</v>
      </c>
    </row>
    <row r="359" spans="1:7" ht="18.75" customHeight="1">
      <c r="A359" s="23"/>
      <c r="B359" s="23"/>
      <c r="C359" s="23" t="s">
        <v>144</v>
      </c>
      <c r="D359" s="23" t="s">
        <v>299</v>
      </c>
      <c r="E359" s="13" t="s">
        <v>145</v>
      </c>
      <c r="F359" s="26">
        <f>F364+F368+F360</f>
        <v>62100.200000000004</v>
      </c>
      <c r="G359" s="26">
        <f>G364+G368+G360</f>
        <v>70200.9</v>
      </c>
    </row>
    <row r="360" spans="1:7" ht="18.75" customHeight="1">
      <c r="A360" s="23"/>
      <c r="B360" s="23"/>
      <c r="C360" s="23" t="s">
        <v>146</v>
      </c>
      <c r="D360" s="23" t="s">
        <v>299</v>
      </c>
      <c r="E360" s="13" t="s">
        <v>147</v>
      </c>
      <c r="F360" s="26">
        <f aca="true" t="shared" si="24" ref="F360:G362">F361</f>
        <v>2045.5</v>
      </c>
      <c r="G360" s="26">
        <f t="shared" si="24"/>
        <v>2045.5</v>
      </c>
    </row>
    <row r="361" spans="1:7" ht="41.25" customHeight="1">
      <c r="A361" s="23"/>
      <c r="B361" s="23"/>
      <c r="C361" s="23" t="s">
        <v>640</v>
      </c>
      <c r="D361" s="23"/>
      <c r="E361" s="12" t="s">
        <v>641</v>
      </c>
      <c r="F361" s="26">
        <f t="shared" si="24"/>
        <v>2045.5</v>
      </c>
      <c r="G361" s="26">
        <f t="shared" si="24"/>
        <v>2045.5</v>
      </c>
    </row>
    <row r="362" spans="1:7" ht="18.75" customHeight="1">
      <c r="A362" s="23"/>
      <c r="B362" s="23"/>
      <c r="C362" s="18" t="s">
        <v>800</v>
      </c>
      <c r="D362" s="18"/>
      <c r="E362" s="11" t="s">
        <v>1071</v>
      </c>
      <c r="F362" s="25">
        <f t="shared" si="24"/>
        <v>2045.5</v>
      </c>
      <c r="G362" s="25">
        <f t="shared" si="24"/>
        <v>2045.5</v>
      </c>
    </row>
    <row r="363" spans="1:7" ht="18.75" customHeight="1">
      <c r="A363" s="23"/>
      <c r="B363" s="23"/>
      <c r="C363" s="18"/>
      <c r="D363" s="18" t="s">
        <v>12</v>
      </c>
      <c r="E363" s="11" t="s">
        <v>13</v>
      </c>
      <c r="F363" s="25">
        <v>2045.5</v>
      </c>
      <c r="G363" s="25">
        <v>2045.5</v>
      </c>
    </row>
    <row r="364" spans="1:7" ht="18.75" customHeight="1">
      <c r="A364" s="23"/>
      <c r="B364" s="23"/>
      <c r="C364" s="23" t="s">
        <v>172</v>
      </c>
      <c r="D364" s="23"/>
      <c r="E364" s="13" t="s">
        <v>173</v>
      </c>
      <c r="F364" s="26">
        <f aca="true" t="shared" si="25" ref="F364:G366">F365</f>
        <v>9200</v>
      </c>
      <c r="G364" s="26">
        <f t="shared" si="25"/>
        <v>9200</v>
      </c>
    </row>
    <row r="365" spans="1:7" ht="18.75" customHeight="1">
      <c r="A365" s="23"/>
      <c r="B365" s="23"/>
      <c r="C365" s="23" t="s">
        <v>174</v>
      </c>
      <c r="D365" s="23"/>
      <c r="E365" s="13" t="s">
        <v>175</v>
      </c>
      <c r="F365" s="26">
        <f t="shared" si="25"/>
        <v>9200</v>
      </c>
      <c r="G365" s="26">
        <f t="shared" si="25"/>
        <v>9200</v>
      </c>
    </row>
    <row r="366" spans="1:7" ht="18.75" customHeight="1">
      <c r="A366" s="23"/>
      <c r="B366" s="23"/>
      <c r="C366" s="18" t="s">
        <v>177</v>
      </c>
      <c r="D366" s="18"/>
      <c r="E366" s="10" t="s">
        <v>1041</v>
      </c>
      <c r="F366" s="25">
        <f t="shared" si="25"/>
        <v>9200</v>
      </c>
      <c r="G366" s="25">
        <f t="shared" si="25"/>
        <v>9200</v>
      </c>
    </row>
    <row r="367" spans="1:7" ht="18.75" customHeight="1">
      <c r="A367" s="18"/>
      <c r="B367" s="18"/>
      <c r="C367" s="18"/>
      <c r="D367" s="18" t="s">
        <v>16</v>
      </c>
      <c r="E367" s="11" t="s">
        <v>17</v>
      </c>
      <c r="F367" s="25">
        <v>9200</v>
      </c>
      <c r="G367" s="25">
        <v>9200</v>
      </c>
    </row>
    <row r="368" spans="1:7" ht="37.5" customHeight="1">
      <c r="A368" s="23"/>
      <c r="B368" s="23"/>
      <c r="C368" s="23" t="s">
        <v>187</v>
      </c>
      <c r="D368" s="23" t="s">
        <v>299</v>
      </c>
      <c r="E368" s="13" t="s">
        <v>188</v>
      </c>
      <c r="F368" s="26">
        <f>F369+F372</f>
        <v>50854.700000000004</v>
      </c>
      <c r="G368" s="26">
        <f>G369+G372</f>
        <v>58955.4</v>
      </c>
    </row>
    <row r="369" spans="1:7" ht="21.75" customHeight="1">
      <c r="A369" s="23"/>
      <c r="B369" s="23"/>
      <c r="C369" s="23" t="s">
        <v>189</v>
      </c>
      <c r="D369" s="23"/>
      <c r="E369" s="13" t="s">
        <v>29</v>
      </c>
      <c r="F369" s="26">
        <f>F370</f>
        <v>50835.8</v>
      </c>
      <c r="G369" s="26">
        <f>G370</f>
        <v>58936.5</v>
      </c>
    </row>
    <row r="370" spans="1:7" ht="18.75" customHeight="1">
      <c r="A370" s="23"/>
      <c r="B370" s="23"/>
      <c r="C370" s="18" t="s">
        <v>192</v>
      </c>
      <c r="D370" s="18" t="s">
        <v>299</v>
      </c>
      <c r="E370" s="10" t="s">
        <v>414</v>
      </c>
      <c r="F370" s="25">
        <f>F371</f>
        <v>50835.8</v>
      </c>
      <c r="G370" s="25">
        <f>G371</f>
        <v>58936.5</v>
      </c>
    </row>
    <row r="371" spans="1:7" ht="18.75" customHeight="1">
      <c r="A371" s="18"/>
      <c r="B371" s="18"/>
      <c r="C371" s="18"/>
      <c r="D371" s="18" t="s">
        <v>12</v>
      </c>
      <c r="E371" s="11" t="s">
        <v>13</v>
      </c>
      <c r="F371" s="25">
        <f>19772+20671.4+10392.4</f>
        <v>50835.8</v>
      </c>
      <c r="G371" s="25">
        <f>23480+25064.1+10392.4</f>
        <v>58936.5</v>
      </c>
    </row>
    <row r="372" spans="1:7" ht="18.75" customHeight="1">
      <c r="A372" s="18"/>
      <c r="B372" s="18"/>
      <c r="C372" s="23" t="s">
        <v>778</v>
      </c>
      <c r="D372" s="23"/>
      <c r="E372" s="13" t="s">
        <v>777</v>
      </c>
      <c r="F372" s="26">
        <f>F373</f>
        <v>18.9</v>
      </c>
      <c r="G372" s="26">
        <f>G373</f>
        <v>18.9</v>
      </c>
    </row>
    <row r="373" spans="1:7" ht="18.75" customHeight="1">
      <c r="A373" s="18"/>
      <c r="B373" s="18"/>
      <c r="C373" s="18" t="s">
        <v>779</v>
      </c>
      <c r="D373" s="18"/>
      <c r="E373" s="10" t="s">
        <v>904</v>
      </c>
      <c r="F373" s="25">
        <f>F374</f>
        <v>18.9</v>
      </c>
      <c r="G373" s="25">
        <f>G374</f>
        <v>18.9</v>
      </c>
    </row>
    <row r="374" spans="1:7" ht="18.75" customHeight="1">
      <c r="A374" s="18"/>
      <c r="B374" s="18"/>
      <c r="C374" s="18"/>
      <c r="D374" s="18" t="s">
        <v>16</v>
      </c>
      <c r="E374" s="11" t="s">
        <v>17</v>
      </c>
      <c r="F374" s="25">
        <v>18.9</v>
      </c>
      <c r="G374" s="25">
        <v>18.9</v>
      </c>
    </row>
    <row r="375" spans="1:7" ht="18.75" customHeight="1">
      <c r="A375" s="18"/>
      <c r="B375" s="18"/>
      <c r="C375" s="23" t="s">
        <v>220</v>
      </c>
      <c r="D375" s="23" t="s">
        <v>299</v>
      </c>
      <c r="E375" s="13" t="s">
        <v>816</v>
      </c>
      <c r="F375" s="26">
        <f aca="true" t="shared" si="26" ref="F375:G378">F376</f>
        <v>388.6</v>
      </c>
      <c r="G375" s="26">
        <f t="shared" si="26"/>
        <v>473.9</v>
      </c>
    </row>
    <row r="376" spans="1:7" ht="18.75" customHeight="1">
      <c r="A376" s="18"/>
      <c r="B376" s="18"/>
      <c r="C376" s="23" t="s">
        <v>224</v>
      </c>
      <c r="D376" s="23" t="s">
        <v>299</v>
      </c>
      <c r="E376" s="13" t="s">
        <v>225</v>
      </c>
      <c r="F376" s="26">
        <f t="shared" si="26"/>
        <v>388.6</v>
      </c>
      <c r="G376" s="26">
        <f t="shared" si="26"/>
        <v>473.9</v>
      </c>
    </row>
    <row r="377" spans="1:7" ht="18.75" customHeight="1">
      <c r="A377" s="18"/>
      <c r="B377" s="18"/>
      <c r="C377" s="23" t="s">
        <v>229</v>
      </c>
      <c r="D377" s="23"/>
      <c r="E377" s="13" t="s">
        <v>230</v>
      </c>
      <c r="F377" s="26">
        <f t="shared" si="26"/>
        <v>388.6</v>
      </c>
      <c r="G377" s="26">
        <f t="shared" si="26"/>
        <v>473.9</v>
      </c>
    </row>
    <row r="378" spans="1:8" s="193" customFormat="1" ht="29.25" customHeight="1">
      <c r="A378" s="258"/>
      <c r="B378" s="258"/>
      <c r="C378" s="258" t="s">
        <v>487</v>
      </c>
      <c r="D378" s="258"/>
      <c r="E378" s="253" t="s">
        <v>516</v>
      </c>
      <c r="F378" s="259">
        <f t="shared" si="26"/>
        <v>388.6</v>
      </c>
      <c r="G378" s="259">
        <f t="shared" si="26"/>
        <v>473.9</v>
      </c>
      <c r="H378" s="2"/>
    </row>
    <row r="379" spans="1:8" s="193" customFormat="1" ht="18.75" customHeight="1">
      <c r="A379" s="258"/>
      <c r="B379" s="258"/>
      <c r="C379" s="258"/>
      <c r="D379" s="258" t="s">
        <v>16</v>
      </c>
      <c r="E379" s="253" t="s">
        <v>17</v>
      </c>
      <c r="F379" s="259">
        <v>388.6</v>
      </c>
      <c r="G379" s="259">
        <v>473.9</v>
      </c>
      <c r="H379" s="2"/>
    </row>
    <row r="380" spans="1:7" ht="18.75" customHeight="1">
      <c r="A380" s="18"/>
      <c r="B380" s="8" t="s">
        <v>415</v>
      </c>
      <c r="C380" s="8"/>
      <c r="D380" s="8"/>
      <c r="E380" s="9" t="s">
        <v>416</v>
      </c>
      <c r="F380" s="26">
        <f aca="true" t="shared" si="27" ref="F380:G382">F381</f>
        <v>150</v>
      </c>
      <c r="G380" s="26">
        <f t="shared" si="27"/>
        <v>150</v>
      </c>
    </row>
    <row r="381" spans="1:7" ht="18.75" customHeight="1">
      <c r="A381" s="18"/>
      <c r="B381" s="17" t="s">
        <v>417</v>
      </c>
      <c r="C381" s="8"/>
      <c r="D381" s="8"/>
      <c r="E381" s="9" t="s">
        <v>418</v>
      </c>
      <c r="F381" s="26">
        <f t="shared" si="27"/>
        <v>150</v>
      </c>
      <c r="G381" s="26">
        <f t="shared" si="27"/>
        <v>150</v>
      </c>
    </row>
    <row r="382" spans="1:7" ht="37.5" customHeight="1">
      <c r="A382" s="23"/>
      <c r="B382" s="23"/>
      <c r="C382" s="23" t="s">
        <v>83</v>
      </c>
      <c r="D382" s="23" t="s">
        <v>299</v>
      </c>
      <c r="E382" s="13" t="s">
        <v>794</v>
      </c>
      <c r="F382" s="26">
        <f t="shared" si="27"/>
        <v>150</v>
      </c>
      <c r="G382" s="26">
        <f t="shared" si="27"/>
        <v>150</v>
      </c>
    </row>
    <row r="383" spans="1:7" ht="18.75" customHeight="1">
      <c r="A383" s="23"/>
      <c r="B383" s="23"/>
      <c r="C383" s="23" t="s">
        <v>106</v>
      </c>
      <c r="D383" s="23" t="s">
        <v>299</v>
      </c>
      <c r="E383" s="13" t="s">
        <v>107</v>
      </c>
      <c r="F383" s="26">
        <f>F384+F387</f>
        <v>150</v>
      </c>
      <c r="G383" s="26">
        <f>G384+G387</f>
        <v>150</v>
      </c>
    </row>
    <row r="384" spans="1:7" ht="18.75" customHeight="1">
      <c r="A384" s="23"/>
      <c r="B384" s="23"/>
      <c r="C384" s="23" t="s">
        <v>108</v>
      </c>
      <c r="D384" s="23"/>
      <c r="E384" s="13" t="s">
        <v>109</v>
      </c>
      <c r="F384" s="26">
        <f>F385</f>
        <v>90</v>
      </c>
      <c r="G384" s="26">
        <f>G385</f>
        <v>90</v>
      </c>
    </row>
    <row r="385" spans="1:7" ht="18.75" customHeight="1">
      <c r="A385" s="23"/>
      <c r="B385" s="23"/>
      <c r="C385" s="18" t="s">
        <v>112</v>
      </c>
      <c r="D385" s="18" t="s">
        <v>299</v>
      </c>
      <c r="E385" s="10" t="s">
        <v>113</v>
      </c>
      <c r="F385" s="25">
        <f>F386</f>
        <v>90</v>
      </c>
      <c r="G385" s="25">
        <f>G386</f>
        <v>90</v>
      </c>
    </row>
    <row r="386" spans="1:7" ht="18.75" customHeight="1">
      <c r="A386" s="18"/>
      <c r="B386" s="18"/>
      <c r="C386" s="18"/>
      <c r="D386" s="18" t="s">
        <v>16</v>
      </c>
      <c r="E386" s="11" t="s">
        <v>17</v>
      </c>
      <c r="F386" s="25">
        <v>90</v>
      </c>
      <c r="G386" s="25">
        <v>90</v>
      </c>
    </row>
    <row r="387" spans="1:7" ht="18.75" customHeight="1">
      <c r="A387" s="23"/>
      <c r="B387" s="23"/>
      <c r="C387" s="23" t="s">
        <v>114</v>
      </c>
      <c r="D387" s="18"/>
      <c r="E387" s="13" t="s">
        <v>115</v>
      </c>
      <c r="F387" s="26">
        <f>F388</f>
        <v>60</v>
      </c>
      <c r="G387" s="26">
        <f>G388</f>
        <v>60</v>
      </c>
    </row>
    <row r="388" spans="1:7" ht="18.75" customHeight="1">
      <c r="A388" s="23"/>
      <c r="B388" s="23"/>
      <c r="C388" s="18" t="s">
        <v>116</v>
      </c>
      <c r="D388" s="18" t="s">
        <v>299</v>
      </c>
      <c r="E388" s="10" t="s">
        <v>117</v>
      </c>
      <c r="F388" s="25">
        <f>F389</f>
        <v>60</v>
      </c>
      <c r="G388" s="25">
        <f>G389</f>
        <v>60</v>
      </c>
    </row>
    <row r="389" spans="1:7" ht="18.75" customHeight="1">
      <c r="A389" s="18"/>
      <c r="B389" s="18"/>
      <c r="C389" s="18"/>
      <c r="D389" s="18" t="s">
        <v>16</v>
      </c>
      <c r="E389" s="11" t="s">
        <v>17</v>
      </c>
      <c r="F389" s="25">
        <v>60</v>
      </c>
      <c r="G389" s="25">
        <v>60</v>
      </c>
    </row>
    <row r="390" spans="1:7" ht="18.75">
      <c r="A390" s="18"/>
      <c r="B390" s="8" t="s">
        <v>419</v>
      </c>
      <c r="C390" s="19"/>
      <c r="D390" s="19"/>
      <c r="E390" s="9" t="s">
        <v>420</v>
      </c>
      <c r="F390" s="26">
        <f>F391+F433+F405</f>
        <v>76274.9</v>
      </c>
      <c r="G390" s="26">
        <f>G391+G433+G405</f>
        <v>29769.000000000004</v>
      </c>
    </row>
    <row r="391" spans="1:7" ht="18.75">
      <c r="A391" s="18"/>
      <c r="B391" s="8" t="s">
        <v>421</v>
      </c>
      <c r="C391" s="8"/>
      <c r="D391" s="8"/>
      <c r="E391" s="9" t="s">
        <v>422</v>
      </c>
      <c r="F391" s="26">
        <f aca="true" t="shared" si="28" ref="F391:G393">F392</f>
        <v>71937</v>
      </c>
      <c r="G391" s="26">
        <f t="shared" si="28"/>
        <v>25215.4</v>
      </c>
    </row>
    <row r="392" spans="1:7" ht="18.75">
      <c r="A392" s="23"/>
      <c r="B392" s="23"/>
      <c r="C392" s="23" t="s">
        <v>6</v>
      </c>
      <c r="D392" s="23"/>
      <c r="E392" s="13" t="s">
        <v>7</v>
      </c>
      <c r="F392" s="26">
        <f t="shared" si="28"/>
        <v>71937</v>
      </c>
      <c r="G392" s="26">
        <f t="shared" si="28"/>
        <v>25215.4</v>
      </c>
    </row>
    <row r="393" spans="1:7" ht="18.75">
      <c r="A393" s="23"/>
      <c r="B393" s="23"/>
      <c r="C393" s="23" t="s">
        <v>8</v>
      </c>
      <c r="D393" s="23"/>
      <c r="E393" s="13" t="s">
        <v>9</v>
      </c>
      <c r="F393" s="26">
        <f t="shared" si="28"/>
        <v>71937</v>
      </c>
      <c r="G393" s="26">
        <f t="shared" si="28"/>
        <v>25215.4</v>
      </c>
    </row>
    <row r="394" spans="1:7" ht="37.5">
      <c r="A394" s="23"/>
      <c r="B394" s="23"/>
      <c r="C394" s="23" t="s">
        <v>10</v>
      </c>
      <c r="D394" s="23"/>
      <c r="E394" s="13" t="s">
        <v>756</v>
      </c>
      <c r="F394" s="26">
        <f>F401+F397+F395</f>
        <v>71937</v>
      </c>
      <c r="G394" s="26">
        <f>G401+G397+G395</f>
        <v>25215.4</v>
      </c>
    </row>
    <row r="395" spans="1:7" ht="18.75">
      <c r="A395" s="23"/>
      <c r="B395" s="23"/>
      <c r="C395" s="18" t="s">
        <v>15</v>
      </c>
      <c r="D395" s="18" t="s">
        <v>299</v>
      </c>
      <c r="E395" s="10" t="s">
        <v>423</v>
      </c>
      <c r="F395" s="25">
        <f>F396</f>
        <v>1024</v>
      </c>
      <c r="G395" s="25">
        <f>G396</f>
        <v>0</v>
      </c>
    </row>
    <row r="396" spans="1:7" ht="18.75">
      <c r="A396" s="23"/>
      <c r="B396" s="23"/>
      <c r="C396" s="18"/>
      <c r="D396" s="18" t="s">
        <v>16</v>
      </c>
      <c r="E396" s="11" t="s">
        <v>17</v>
      </c>
      <c r="F396" s="25">
        <v>1024</v>
      </c>
      <c r="G396" s="25"/>
    </row>
    <row r="397" spans="1:7" ht="56.25">
      <c r="A397" s="18"/>
      <c r="B397" s="18"/>
      <c r="C397" s="18" t="s">
        <v>1008</v>
      </c>
      <c r="D397" s="18"/>
      <c r="E397" s="11" t="s">
        <v>1009</v>
      </c>
      <c r="F397" s="25">
        <f>F398</f>
        <v>70913</v>
      </c>
      <c r="G397" s="25">
        <f>G398</f>
        <v>0</v>
      </c>
    </row>
    <row r="398" spans="1:7" ht="18.75">
      <c r="A398" s="18"/>
      <c r="B398" s="18"/>
      <c r="C398" s="18"/>
      <c r="D398" s="18" t="s">
        <v>163</v>
      </c>
      <c r="E398" s="11" t="s">
        <v>178</v>
      </c>
      <c r="F398" s="25">
        <f>F400</f>
        <v>70913</v>
      </c>
      <c r="G398" s="25">
        <f>G400</f>
        <v>0</v>
      </c>
    </row>
    <row r="399" spans="1:7" ht="18.75">
      <c r="A399" s="18"/>
      <c r="B399" s="18"/>
      <c r="C399" s="18"/>
      <c r="D399" s="18"/>
      <c r="E399" s="11" t="s">
        <v>792</v>
      </c>
      <c r="F399" s="25"/>
      <c r="G399" s="25"/>
    </row>
    <row r="400" spans="1:7" ht="18.75">
      <c r="A400" s="18"/>
      <c r="B400" s="18"/>
      <c r="C400" s="18"/>
      <c r="D400" s="18"/>
      <c r="E400" s="11" t="s">
        <v>1010</v>
      </c>
      <c r="F400" s="25">
        <v>70913</v>
      </c>
      <c r="G400" s="25"/>
    </row>
    <row r="401" spans="1:7" ht="37.5">
      <c r="A401" s="23"/>
      <c r="B401" s="23"/>
      <c r="C401" s="18" t="s">
        <v>767</v>
      </c>
      <c r="D401" s="18"/>
      <c r="E401" s="10" t="s">
        <v>988</v>
      </c>
      <c r="F401" s="25">
        <f>F402</f>
        <v>0</v>
      </c>
      <c r="G401" s="25">
        <f>G402</f>
        <v>25215.4</v>
      </c>
    </row>
    <row r="402" spans="1:7" ht="18.75">
      <c r="A402" s="18"/>
      <c r="B402" s="18"/>
      <c r="C402" s="18"/>
      <c r="D402" s="18" t="s">
        <v>16</v>
      </c>
      <c r="E402" s="11" t="s">
        <v>17</v>
      </c>
      <c r="F402" s="25">
        <f>F404</f>
        <v>0</v>
      </c>
      <c r="G402" s="25">
        <f>G404</f>
        <v>25215.4</v>
      </c>
    </row>
    <row r="403" spans="1:7" ht="18.75">
      <c r="A403" s="18"/>
      <c r="B403" s="18"/>
      <c r="C403" s="18"/>
      <c r="D403" s="18"/>
      <c r="E403" s="10" t="s">
        <v>792</v>
      </c>
      <c r="F403" s="25"/>
      <c r="G403" s="25"/>
    </row>
    <row r="404" spans="1:7" ht="18.75">
      <c r="A404" s="18"/>
      <c r="B404" s="18"/>
      <c r="C404" s="18"/>
      <c r="D404" s="18"/>
      <c r="E404" s="11" t="s">
        <v>801</v>
      </c>
      <c r="F404" s="131"/>
      <c r="G404" s="25">
        <v>25215.4</v>
      </c>
    </row>
    <row r="405" spans="1:7" ht="18.75" customHeight="1">
      <c r="A405" s="18"/>
      <c r="B405" s="23" t="s">
        <v>504</v>
      </c>
      <c r="C405" s="23"/>
      <c r="D405" s="23"/>
      <c r="E405" s="12" t="s">
        <v>556</v>
      </c>
      <c r="F405" s="26">
        <f>F416+F428+F411+F406</f>
        <v>240.2</v>
      </c>
      <c r="G405" s="26">
        <f>G416+G428+G411+G406</f>
        <v>240.2</v>
      </c>
    </row>
    <row r="406" spans="1:7" ht="43.5" customHeight="1">
      <c r="A406" s="18"/>
      <c r="B406" s="23"/>
      <c r="C406" s="23" t="s">
        <v>83</v>
      </c>
      <c r="D406" s="23" t="s">
        <v>299</v>
      </c>
      <c r="E406" s="13" t="s">
        <v>794</v>
      </c>
      <c r="F406" s="26">
        <f>F407</f>
        <v>40.2</v>
      </c>
      <c r="G406" s="26">
        <f>G407</f>
        <v>40.2</v>
      </c>
    </row>
    <row r="407" spans="1:7" ht="42.75" customHeight="1">
      <c r="A407" s="18"/>
      <c r="B407" s="23"/>
      <c r="C407" s="23" t="s">
        <v>118</v>
      </c>
      <c r="D407" s="23" t="s">
        <v>299</v>
      </c>
      <c r="E407" s="13" t="s">
        <v>990</v>
      </c>
      <c r="F407" s="26">
        <f>F408</f>
        <v>40.2</v>
      </c>
      <c r="G407" s="26">
        <f>G408</f>
        <v>40.2</v>
      </c>
    </row>
    <row r="408" spans="1:7" ht="18.75" customHeight="1">
      <c r="A408" s="18"/>
      <c r="B408" s="23"/>
      <c r="C408" s="23" t="s">
        <v>119</v>
      </c>
      <c r="D408" s="23"/>
      <c r="E408" s="13" t="s">
        <v>29</v>
      </c>
      <c r="F408" s="26">
        <f>F409</f>
        <v>40.2</v>
      </c>
      <c r="G408" s="26">
        <f>G409</f>
        <v>40.2</v>
      </c>
    </row>
    <row r="409" spans="1:7" ht="18.75" customHeight="1">
      <c r="A409" s="18"/>
      <c r="B409" s="23"/>
      <c r="C409" s="18" t="s">
        <v>120</v>
      </c>
      <c r="D409" s="18" t="s">
        <v>299</v>
      </c>
      <c r="E409" s="10" t="s">
        <v>121</v>
      </c>
      <c r="F409" s="25">
        <f>SUM(F410:F410)</f>
        <v>40.2</v>
      </c>
      <c r="G409" s="25">
        <f>SUM(G410:G410)</f>
        <v>40.2</v>
      </c>
    </row>
    <row r="410" spans="1:7" ht="18.75" customHeight="1">
      <c r="A410" s="18"/>
      <c r="B410" s="23"/>
      <c r="C410" s="18"/>
      <c r="D410" s="18" t="s">
        <v>16</v>
      </c>
      <c r="E410" s="11" t="s">
        <v>17</v>
      </c>
      <c r="F410" s="25">
        <v>40.2</v>
      </c>
      <c r="G410" s="25">
        <v>40.2</v>
      </c>
    </row>
    <row r="411" spans="1:7" ht="18.75" customHeight="1" hidden="1">
      <c r="A411" s="18"/>
      <c r="B411" s="23"/>
      <c r="C411" s="23" t="s">
        <v>144</v>
      </c>
      <c r="D411" s="23" t="s">
        <v>299</v>
      </c>
      <c r="E411" s="13" t="s">
        <v>145</v>
      </c>
      <c r="F411" s="26">
        <f aca="true" t="shared" si="29" ref="F411:G413">F412</f>
        <v>0</v>
      </c>
      <c r="G411" s="26">
        <f t="shared" si="29"/>
        <v>0</v>
      </c>
    </row>
    <row r="412" spans="1:7" ht="38.25" customHeight="1" hidden="1">
      <c r="A412" s="18"/>
      <c r="B412" s="23"/>
      <c r="C412" s="23" t="s">
        <v>187</v>
      </c>
      <c r="D412" s="23" t="s">
        <v>299</v>
      </c>
      <c r="E412" s="13" t="s">
        <v>188</v>
      </c>
      <c r="F412" s="26">
        <f t="shared" si="29"/>
        <v>0</v>
      </c>
      <c r="G412" s="26">
        <f t="shared" si="29"/>
        <v>0</v>
      </c>
    </row>
    <row r="413" spans="1:7" ht="18.75" customHeight="1" hidden="1">
      <c r="A413" s="18"/>
      <c r="B413" s="23"/>
      <c r="C413" s="23" t="s">
        <v>189</v>
      </c>
      <c r="D413" s="23"/>
      <c r="E413" s="13" t="s">
        <v>29</v>
      </c>
      <c r="F413" s="26">
        <f t="shared" si="29"/>
        <v>0</v>
      </c>
      <c r="G413" s="26">
        <f t="shared" si="29"/>
        <v>0</v>
      </c>
    </row>
    <row r="414" spans="1:7" ht="18.75" customHeight="1" hidden="1">
      <c r="A414" s="18"/>
      <c r="B414" s="23"/>
      <c r="C414" s="18" t="s">
        <v>191</v>
      </c>
      <c r="D414" s="18" t="s">
        <v>299</v>
      </c>
      <c r="E414" s="10" t="s">
        <v>121</v>
      </c>
      <c r="F414" s="25">
        <f>SUM(F415:F415)</f>
        <v>0</v>
      </c>
      <c r="G414" s="25">
        <f>SUM(G415:G415)</f>
        <v>0</v>
      </c>
    </row>
    <row r="415" spans="1:7" ht="18.75" customHeight="1" hidden="1">
      <c r="A415" s="18"/>
      <c r="B415" s="23"/>
      <c r="C415" s="23"/>
      <c r="D415" s="18" t="s">
        <v>16</v>
      </c>
      <c r="E415" s="11" t="s">
        <v>17</v>
      </c>
      <c r="F415" s="25"/>
      <c r="G415" s="25"/>
    </row>
    <row r="416" spans="1:7" ht="37.5">
      <c r="A416" s="18"/>
      <c r="B416" s="18"/>
      <c r="C416" s="23" t="s">
        <v>234</v>
      </c>
      <c r="D416" s="23" t="s">
        <v>299</v>
      </c>
      <c r="E416" s="13" t="s">
        <v>742</v>
      </c>
      <c r="F416" s="26">
        <f>F417+F421</f>
        <v>200</v>
      </c>
      <c r="G416" s="26">
        <f>G417+G421</f>
        <v>200</v>
      </c>
    </row>
    <row r="417" spans="1:7" ht="23.25" customHeight="1">
      <c r="A417" s="18"/>
      <c r="B417" s="18"/>
      <c r="C417" s="23" t="s">
        <v>235</v>
      </c>
      <c r="D417" s="23" t="s">
        <v>299</v>
      </c>
      <c r="E417" s="13" t="s">
        <v>236</v>
      </c>
      <c r="F417" s="26">
        <f aca="true" t="shared" si="30" ref="F417:G419">F418</f>
        <v>100</v>
      </c>
      <c r="G417" s="26">
        <f t="shared" si="30"/>
        <v>100</v>
      </c>
    </row>
    <row r="418" spans="1:7" ht="38.25" customHeight="1">
      <c r="A418" s="18"/>
      <c r="B418" s="18"/>
      <c r="C418" s="23" t="s">
        <v>237</v>
      </c>
      <c r="D418" s="23"/>
      <c r="E418" s="13" t="s">
        <v>238</v>
      </c>
      <c r="F418" s="26">
        <f t="shared" si="30"/>
        <v>100</v>
      </c>
      <c r="G418" s="26">
        <f t="shared" si="30"/>
        <v>100</v>
      </c>
    </row>
    <row r="419" spans="1:7" ht="18.75" customHeight="1">
      <c r="A419" s="18"/>
      <c r="B419" s="18"/>
      <c r="C419" s="18" t="s">
        <v>239</v>
      </c>
      <c r="D419" s="18" t="s">
        <v>299</v>
      </c>
      <c r="E419" s="10" t="s">
        <v>240</v>
      </c>
      <c r="F419" s="25">
        <f t="shared" si="30"/>
        <v>100</v>
      </c>
      <c r="G419" s="25">
        <f t="shared" si="30"/>
        <v>100</v>
      </c>
    </row>
    <row r="420" spans="1:7" ht="18.75" customHeight="1">
      <c r="A420" s="18"/>
      <c r="B420" s="18"/>
      <c r="C420" s="18"/>
      <c r="D420" s="18" t="s">
        <v>16</v>
      </c>
      <c r="E420" s="11" t="s">
        <v>17</v>
      </c>
      <c r="F420" s="25">
        <v>100</v>
      </c>
      <c r="G420" s="25">
        <v>100</v>
      </c>
    </row>
    <row r="421" spans="1:7" ht="40.5" customHeight="1">
      <c r="A421" s="18"/>
      <c r="B421" s="18"/>
      <c r="C421" s="23" t="s">
        <v>241</v>
      </c>
      <c r="D421" s="23" t="s">
        <v>299</v>
      </c>
      <c r="E421" s="13" t="s">
        <v>242</v>
      </c>
      <c r="F421" s="26">
        <f>F422+F425</f>
        <v>100</v>
      </c>
      <c r="G421" s="26">
        <f>G422+G425</f>
        <v>100</v>
      </c>
    </row>
    <row r="422" spans="1:7" ht="18.75" customHeight="1" hidden="1">
      <c r="A422" s="18"/>
      <c r="B422" s="18"/>
      <c r="C422" s="23" t="s">
        <v>243</v>
      </c>
      <c r="D422" s="23"/>
      <c r="E422" s="13" t="s">
        <v>29</v>
      </c>
      <c r="F422" s="26">
        <f>F423</f>
        <v>0</v>
      </c>
      <c r="G422" s="26">
        <f>G423</f>
        <v>0</v>
      </c>
    </row>
    <row r="423" spans="1:7" ht="18.75" customHeight="1" hidden="1">
      <c r="A423" s="18"/>
      <c r="B423" s="18"/>
      <c r="C423" s="18" t="s">
        <v>247</v>
      </c>
      <c r="D423" s="18" t="s">
        <v>299</v>
      </c>
      <c r="E423" s="10" t="s">
        <v>379</v>
      </c>
      <c r="F423" s="25">
        <f>F424</f>
        <v>0</v>
      </c>
      <c r="G423" s="25">
        <f>G424</f>
        <v>0</v>
      </c>
    </row>
    <row r="424" spans="1:7" ht="18.75" customHeight="1" hidden="1">
      <c r="A424" s="18"/>
      <c r="B424" s="18"/>
      <c r="C424" s="18"/>
      <c r="D424" s="18" t="s">
        <v>12</v>
      </c>
      <c r="E424" s="11" t="s">
        <v>13</v>
      </c>
      <c r="F424" s="25"/>
      <c r="G424" s="25"/>
    </row>
    <row r="425" spans="1:7" ht="43.5" customHeight="1">
      <c r="A425" s="18"/>
      <c r="B425" s="18"/>
      <c r="C425" s="8" t="s">
        <v>927</v>
      </c>
      <c r="D425" s="23"/>
      <c r="E425" s="12" t="s">
        <v>780</v>
      </c>
      <c r="F425" s="25">
        <f>F426</f>
        <v>100</v>
      </c>
      <c r="G425" s="25">
        <f>G426</f>
        <v>100</v>
      </c>
    </row>
    <row r="426" spans="1:7" ht="18.75" customHeight="1">
      <c r="A426" s="18"/>
      <c r="B426" s="18"/>
      <c r="C426" s="18" t="s">
        <v>928</v>
      </c>
      <c r="D426" s="18"/>
      <c r="E426" s="11" t="s">
        <v>121</v>
      </c>
      <c r="F426" s="25">
        <f>F427</f>
        <v>100</v>
      </c>
      <c r="G426" s="25">
        <f>G427</f>
        <v>100</v>
      </c>
    </row>
    <row r="427" spans="1:7" ht="18.75" customHeight="1">
      <c r="A427" s="18"/>
      <c r="B427" s="18"/>
      <c r="C427" s="18"/>
      <c r="D427" s="18" t="s">
        <v>16</v>
      </c>
      <c r="E427" s="11" t="s">
        <v>17</v>
      </c>
      <c r="F427" s="25">
        <v>100</v>
      </c>
      <c r="G427" s="25">
        <v>100</v>
      </c>
    </row>
    <row r="428" spans="1:7" ht="18.75" customHeight="1" hidden="1">
      <c r="A428" s="18"/>
      <c r="B428" s="18"/>
      <c r="C428" s="23" t="s">
        <v>255</v>
      </c>
      <c r="D428" s="23" t="s">
        <v>299</v>
      </c>
      <c r="E428" s="13" t="s">
        <v>256</v>
      </c>
      <c r="F428" s="26">
        <f aca="true" t="shared" si="31" ref="F428:G431">F429</f>
        <v>0</v>
      </c>
      <c r="G428" s="26">
        <f t="shared" si="31"/>
        <v>0</v>
      </c>
    </row>
    <row r="429" spans="1:7" ht="37.5" hidden="1">
      <c r="A429" s="18"/>
      <c r="B429" s="18"/>
      <c r="C429" s="23" t="s">
        <v>267</v>
      </c>
      <c r="D429" s="23" t="s">
        <v>299</v>
      </c>
      <c r="E429" s="13" t="s">
        <v>268</v>
      </c>
      <c r="F429" s="26">
        <f t="shared" si="31"/>
        <v>0</v>
      </c>
      <c r="G429" s="26">
        <f t="shared" si="31"/>
        <v>0</v>
      </c>
    </row>
    <row r="430" spans="1:7" ht="18.75" customHeight="1" hidden="1">
      <c r="A430" s="18"/>
      <c r="B430" s="18"/>
      <c r="C430" s="23" t="s">
        <v>269</v>
      </c>
      <c r="D430" s="23"/>
      <c r="E430" s="13" t="s">
        <v>29</v>
      </c>
      <c r="F430" s="26">
        <f t="shared" si="31"/>
        <v>0</v>
      </c>
      <c r="G430" s="26">
        <f t="shared" si="31"/>
        <v>0</v>
      </c>
    </row>
    <row r="431" spans="1:7" ht="18.75" customHeight="1" hidden="1">
      <c r="A431" s="18"/>
      <c r="B431" s="18"/>
      <c r="C431" s="18" t="s">
        <v>271</v>
      </c>
      <c r="D431" s="18" t="s">
        <v>299</v>
      </c>
      <c r="E431" s="10" t="s">
        <v>40</v>
      </c>
      <c r="F431" s="25">
        <f t="shared" si="31"/>
        <v>0</v>
      </c>
      <c r="G431" s="25">
        <f t="shared" si="31"/>
        <v>0</v>
      </c>
    </row>
    <row r="432" spans="1:7" ht="18.75" customHeight="1" hidden="1">
      <c r="A432" s="18"/>
      <c r="B432" s="18"/>
      <c r="C432" s="18"/>
      <c r="D432" s="18" t="s">
        <v>12</v>
      </c>
      <c r="E432" s="11" t="s">
        <v>13</v>
      </c>
      <c r="F432" s="25"/>
      <c r="G432" s="25"/>
    </row>
    <row r="433" spans="1:7" ht="18.75" customHeight="1">
      <c r="A433" s="18"/>
      <c r="B433" s="17" t="s">
        <v>426</v>
      </c>
      <c r="C433" s="8"/>
      <c r="D433" s="8"/>
      <c r="E433" s="9" t="s">
        <v>427</v>
      </c>
      <c r="F433" s="26">
        <f aca="true" t="shared" si="32" ref="F433:G437">F434</f>
        <v>4097.7</v>
      </c>
      <c r="G433" s="26">
        <f t="shared" si="32"/>
        <v>4313.4</v>
      </c>
    </row>
    <row r="434" spans="1:7" ht="18.75" customHeight="1">
      <c r="A434" s="23"/>
      <c r="B434" s="23"/>
      <c r="C434" s="23" t="s">
        <v>255</v>
      </c>
      <c r="D434" s="23" t="s">
        <v>299</v>
      </c>
      <c r="E434" s="13" t="s">
        <v>256</v>
      </c>
      <c r="F434" s="26">
        <f t="shared" si="32"/>
        <v>4097.7</v>
      </c>
      <c r="G434" s="26">
        <f t="shared" si="32"/>
        <v>4313.4</v>
      </c>
    </row>
    <row r="435" spans="1:7" ht="37.5" customHeight="1">
      <c r="A435" s="23"/>
      <c r="B435" s="23"/>
      <c r="C435" s="23" t="s">
        <v>267</v>
      </c>
      <c r="D435" s="23" t="s">
        <v>299</v>
      </c>
      <c r="E435" s="13" t="s">
        <v>268</v>
      </c>
      <c r="F435" s="26">
        <f t="shared" si="32"/>
        <v>4097.7</v>
      </c>
      <c r="G435" s="26">
        <f t="shared" si="32"/>
        <v>4313.4</v>
      </c>
    </row>
    <row r="436" spans="1:7" ht="20.25" customHeight="1">
      <c r="A436" s="23"/>
      <c r="B436" s="23"/>
      <c r="C436" s="23" t="s">
        <v>269</v>
      </c>
      <c r="D436" s="23"/>
      <c r="E436" s="13" t="s">
        <v>29</v>
      </c>
      <c r="F436" s="26">
        <f t="shared" si="32"/>
        <v>4097.7</v>
      </c>
      <c r="G436" s="26">
        <f t="shared" si="32"/>
        <v>4313.4</v>
      </c>
    </row>
    <row r="437" spans="1:7" ht="18.75" customHeight="1">
      <c r="A437" s="18"/>
      <c r="B437" s="18"/>
      <c r="C437" s="18" t="s">
        <v>271</v>
      </c>
      <c r="D437" s="18" t="s">
        <v>299</v>
      </c>
      <c r="E437" s="10" t="s">
        <v>40</v>
      </c>
      <c r="F437" s="25">
        <f t="shared" si="32"/>
        <v>4097.7</v>
      </c>
      <c r="G437" s="25">
        <f t="shared" si="32"/>
        <v>4313.4</v>
      </c>
    </row>
    <row r="438" spans="1:7" ht="18.75" customHeight="1">
      <c r="A438" s="18"/>
      <c r="B438" s="18"/>
      <c r="C438" s="18"/>
      <c r="D438" s="18" t="s">
        <v>12</v>
      </c>
      <c r="E438" s="11" t="s">
        <v>13</v>
      </c>
      <c r="F438" s="25">
        <v>4097.7</v>
      </c>
      <c r="G438" s="25">
        <v>4313.4</v>
      </c>
    </row>
    <row r="439" spans="1:7" ht="18.75" customHeight="1">
      <c r="A439" s="18"/>
      <c r="B439" s="8" t="s">
        <v>428</v>
      </c>
      <c r="C439" s="8"/>
      <c r="D439" s="8"/>
      <c r="E439" s="9" t="s">
        <v>429</v>
      </c>
      <c r="F439" s="26">
        <f>F450+F440</f>
        <v>1290.736</v>
      </c>
      <c r="G439" s="26">
        <f>G450+G440</f>
        <v>200</v>
      </c>
    </row>
    <row r="440" spans="1:7" ht="18.75" customHeight="1">
      <c r="A440" s="18"/>
      <c r="B440" s="8" t="s">
        <v>430</v>
      </c>
      <c r="C440" s="8"/>
      <c r="D440" s="8"/>
      <c r="E440" s="9" t="s">
        <v>431</v>
      </c>
      <c r="F440" s="26">
        <f>F441</f>
        <v>1090.736</v>
      </c>
      <c r="G440" s="26">
        <f>G441</f>
        <v>0</v>
      </c>
    </row>
    <row r="441" spans="1:7" ht="18.75" customHeight="1">
      <c r="A441" s="18"/>
      <c r="B441" s="23"/>
      <c r="C441" s="23" t="s">
        <v>49</v>
      </c>
      <c r="D441" s="23" t="s">
        <v>299</v>
      </c>
      <c r="E441" s="13" t="s">
        <v>432</v>
      </c>
      <c r="F441" s="26">
        <f aca="true" t="shared" si="33" ref="F441:G444">F442</f>
        <v>1090.736</v>
      </c>
      <c r="G441" s="26">
        <f t="shared" si="33"/>
        <v>0</v>
      </c>
    </row>
    <row r="442" spans="1:7" ht="18.75" customHeight="1">
      <c r="A442" s="18"/>
      <c r="B442" s="23"/>
      <c r="C442" s="8" t="s">
        <v>50</v>
      </c>
      <c r="D442" s="7"/>
      <c r="E442" s="6" t="s">
        <v>51</v>
      </c>
      <c r="F442" s="26">
        <f t="shared" si="33"/>
        <v>1090.736</v>
      </c>
      <c r="G442" s="26">
        <f t="shared" si="33"/>
        <v>0</v>
      </c>
    </row>
    <row r="443" spans="1:7" ht="18.75" customHeight="1">
      <c r="A443" s="18"/>
      <c r="B443" s="23"/>
      <c r="C443" s="8" t="s">
        <v>52</v>
      </c>
      <c r="D443" s="7"/>
      <c r="E443" s="6" t="s">
        <v>53</v>
      </c>
      <c r="F443" s="26">
        <f>F444+F446</f>
        <v>1090.736</v>
      </c>
      <c r="G443" s="26">
        <f>G444+G446</f>
        <v>0</v>
      </c>
    </row>
    <row r="444" spans="1:7" ht="18.75" customHeight="1" hidden="1">
      <c r="A444" s="18"/>
      <c r="B444" s="23"/>
      <c r="C444" s="7" t="s">
        <v>54</v>
      </c>
      <c r="D444" s="18"/>
      <c r="E444" s="11" t="s">
        <v>866</v>
      </c>
      <c r="F444" s="25">
        <f t="shared" si="33"/>
        <v>0</v>
      </c>
      <c r="G444" s="25">
        <f t="shared" si="33"/>
        <v>0</v>
      </c>
    </row>
    <row r="445" spans="1:7" ht="18.75" customHeight="1" hidden="1">
      <c r="A445" s="18"/>
      <c r="B445" s="18"/>
      <c r="C445" s="18"/>
      <c r="D445" s="18" t="s">
        <v>16</v>
      </c>
      <c r="E445" s="11" t="s">
        <v>17</v>
      </c>
      <c r="F445" s="25"/>
      <c r="G445" s="25"/>
    </row>
    <row r="446" spans="1:7" ht="36" customHeight="1">
      <c r="A446" s="18"/>
      <c r="B446" s="18"/>
      <c r="C446" s="18" t="s">
        <v>802</v>
      </c>
      <c r="D446" s="18"/>
      <c r="E446" s="10" t="s">
        <v>988</v>
      </c>
      <c r="F446" s="191">
        <f>F447</f>
        <v>1090.736</v>
      </c>
      <c r="G446" s="25">
        <f>G447</f>
        <v>0</v>
      </c>
    </row>
    <row r="447" spans="1:7" ht="18.75" customHeight="1">
      <c r="A447" s="18"/>
      <c r="B447" s="18"/>
      <c r="C447" s="18"/>
      <c r="D447" s="18" t="s">
        <v>16</v>
      </c>
      <c r="E447" s="11" t="s">
        <v>17</v>
      </c>
      <c r="F447" s="191">
        <f>F449</f>
        <v>1090.736</v>
      </c>
      <c r="G447" s="25">
        <f>G449</f>
        <v>0</v>
      </c>
    </row>
    <row r="448" spans="1:7" ht="18.75" customHeight="1">
      <c r="A448" s="18"/>
      <c r="B448" s="18"/>
      <c r="C448" s="18"/>
      <c r="D448" s="18"/>
      <c r="E448" s="10" t="s">
        <v>792</v>
      </c>
      <c r="F448" s="191"/>
      <c r="G448" s="25"/>
    </row>
    <row r="449" spans="1:7" ht="18.75" customHeight="1">
      <c r="A449" s="18"/>
      <c r="B449" s="18"/>
      <c r="C449" s="18"/>
      <c r="D449" s="18"/>
      <c r="E449" s="11" t="s">
        <v>1011</v>
      </c>
      <c r="F449" s="191">
        <v>1090.736</v>
      </c>
      <c r="G449" s="25"/>
    </row>
    <row r="450" spans="1:7" ht="18.75" customHeight="1">
      <c r="A450" s="18"/>
      <c r="B450" s="17" t="s">
        <v>433</v>
      </c>
      <c r="C450" s="8"/>
      <c r="D450" s="8"/>
      <c r="E450" s="9" t="s">
        <v>434</v>
      </c>
      <c r="F450" s="26">
        <f aca="true" t="shared" si="34" ref="F450:G454">F451</f>
        <v>200</v>
      </c>
      <c r="G450" s="26">
        <f t="shared" si="34"/>
        <v>200</v>
      </c>
    </row>
    <row r="451" spans="1:7" ht="27.75" customHeight="1">
      <c r="A451" s="23"/>
      <c r="B451" s="23"/>
      <c r="C451" s="23" t="s">
        <v>49</v>
      </c>
      <c r="D451" s="23" t="s">
        <v>299</v>
      </c>
      <c r="E451" s="13" t="s">
        <v>432</v>
      </c>
      <c r="F451" s="26">
        <f t="shared" si="34"/>
        <v>200</v>
      </c>
      <c r="G451" s="26">
        <f t="shared" si="34"/>
        <v>200</v>
      </c>
    </row>
    <row r="452" spans="1:7" ht="18.75" customHeight="1">
      <c r="A452" s="23"/>
      <c r="B452" s="23"/>
      <c r="C452" s="23" t="s">
        <v>50</v>
      </c>
      <c r="D452" s="23" t="s">
        <v>299</v>
      </c>
      <c r="E452" s="13" t="s">
        <v>51</v>
      </c>
      <c r="F452" s="26">
        <f t="shared" si="34"/>
        <v>200</v>
      </c>
      <c r="G452" s="26">
        <f t="shared" si="34"/>
        <v>200</v>
      </c>
    </row>
    <row r="453" spans="1:7" ht="18.75" customHeight="1">
      <c r="A453" s="23"/>
      <c r="B453" s="23"/>
      <c r="C453" s="23" t="s">
        <v>52</v>
      </c>
      <c r="D453" s="23"/>
      <c r="E453" s="13" t="s">
        <v>53</v>
      </c>
      <c r="F453" s="26">
        <f t="shared" si="34"/>
        <v>200</v>
      </c>
      <c r="G453" s="26">
        <f t="shared" si="34"/>
        <v>200</v>
      </c>
    </row>
    <row r="454" spans="1:7" ht="18.75" customHeight="1">
      <c r="A454" s="23"/>
      <c r="B454" s="23"/>
      <c r="C454" s="18" t="s">
        <v>435</v>
      </c>
      <c r="D454" s="18" t="s">
        <v>299</v>
      </c>
      <c r="E454" s="10" t="s">
        <v>359</v>
      </c>
      <c r="F454" s="25">
        <f t="shared" si="34"/>
        <v>200</v>
      </c>
      <c r="G454" s="25">
        <f t="shared" si="34"/>
        <v>200</v>
      </c>
    </row>
    <row r="455" spans="1:7" ht="18.75" customHeight="1">
      <c r="A455" s="18"/>
      <c r="B455" s="18"/>
      <c r="C455" s="18"/>
      <c r="D455" s="18" t="s">
        <v>16</v>
      </c>
      <c r="E455" s="11" t="s">
        <v>17</v>
      </c>
      <c r="F455" s="25">
        <v>200</v>
      </c>
      <c r="G455" s="25">
        <v>200</v>
      </c>
    </row>
    <row r="456" spans="1:7" ht="18.75" customHeight="1">
      <c r="A456" s="18"/>
      <c r="B456" s="23" t="s">
        <v>497</v>
      </c>
      <c r="C456" s="18"/>
      <c r="D456" s="18"/>
      <c r="E456" s="12" t="s">
        <v>499</v>
      </c>
      <c r="F456" s="26">
        <f aca="true" t="shared" si="35" ref="F456:G459">F457</f>
        <v>1691.3999999999999</v>
      </c>
      <c r="G456" s="26">
        <f t="shared" si="35"/>
        <v>1691.3999999999999</v>
      </c>
    </row>
    <row r="457" spans="1:7" ht="18.75" customHeight="1">
      <c r="A457" s="18"/>
      <c r="B457" s="23" t="s">
        <v>498</v>
      </c>
      <c r="C457" s="18"/>
      <c r="D457" s="18"/>
      <c r="E457" s="12" t="s">
        <v>500</v>
      </c>
      <c r="F457" s="26">
        <f t="shared" si="35"/>
        <v>1691.3999999999999</v>
      </c>
      <c r="G457" s="26">
        <f t="shared" si="35"/>
        <v>1691.3999999999999</v>
      </c>
    </row>
    <row r="458" spans="1:7" ht="38.25" customHeight="1">
      <c r="A458" s="18"/>
      <c r="B458" s="18"/>
      <c r="C458" s="23" t="s">
        <v>83</v>
      </c>
      <c r="D458" s="23" t="s">
        <v>299</v>
      </c>
      <c r="E458" s="13" t="s">
        <v>794</v>
      </c>
      <c r="F458" s="26">
        <f t="shared" si="35"/>
        <v>1691.3999999999999</v>
      </c>
      <c r="G458" s="26">
        <f t="shared" si="35"/>
        <v>1691.3999999999999</v>
      </c>
    </row>
    <row r="459" spans="1:7" ht="18.75" customHeight="1">
      <c r="A459" s="18"/>
      <c r="B459" s="18"/>
      <c r="C459" s="23" t="s">
        <v>84</v>
      </c>
      <c r="D459" s="23" t="s">
        <v>299</v>
      </c>
      <c r="E459" s="13" t="s">
        <v>385</v>
      </c>
      <c r="F459" s="26">
        <f t="shared" si="35"/>
        <v>1691.3999999999999</v>
      </c>
      <c r="G459" s="26">
        <f t="shared" si="35"/>
        <v>1691.3999999999999</v>
      </c>
    </row>
    <row r="460" spans="1:7" ht="18.75" customHeight="1">
      <c r="A460" s="18"/>
      <c r="B460" s="64"/>
      <c r="C460" s="23" t="s">
        <v>85</v>
      </c>
      <c r="D460" s="23"/>
      <c r="E460" s="13" t="s">
        <v>86</v>
      </c>
      <c r="F460" s="26">
        <f>F463+F465+F461</f>
        <v>1691.3999999999999</v>
      </c>
      <c r="G460" s="26">
        <f>G463+G465+G461</f>
        <v>1691.3999999999999</v>
      </c>
    </row>
    <row r="461" spans="1:7" ht="18.75" customHeight="1">
      <c r="A461" s="23"/>
      <c r="B461" s="23"/>
      <c r="C461" s="18" t="s">
        <v>911</v>
      </c>
      <c r="D461" s="18" t="s">
        <v>299</v>
      </c>
      <c r="E461" s="10" t="s">
        <v>507</v>
      </c>
      <c r="F461" s="25">
        <f>F462</f>
        <v>37.7</v>
      </c>
      <c r="G461" s="25">
        <f>G462</f>
        <v>37.7</v>
      </c>
    </row>
    <row r="462" spans="1:7" ht="18.75" customHeight="1">
      <c r="A462" s="18"/>
      <c r="B462" s="18"/>
      <c r="C462" s="18"/>
      <c r="D462" s="18" t="s">
        <v>12</v>
      </c>
      <c r="E462" s="11" t="s">
        <v>13</v>
      </c>
      <c r="F462" s="25">
        <v>37.7</v>
      </c>
      <c r="G462" s="25">
        <v>37.7</v>
      </c>
    </row>
    <row r="463" spans="1:8" s="170" customFormat="1" ht="37.5">
      <c r="A463" s="169"/>
      <c r="B463" s="169"/>
      <c r="C463" s="269" t="s">
        <v>912</v>
      </c>
      <c r="D463" s="270"/>
      <c r="E463" s="265" t="s">
        <v>501</v>
      </c>
      <c r="F463" s="259">
        <f>F464</f>
        <v>1515.1</v>
      </c>
      <c r="G463" s="259">
        <f>G464</f>
        <v>1515.1</v>
      </c>
      <c r="H463" s="2"/>
    </row>
    <row r="464" spans="1:8" s="170" customFormat="1" ht="18.75" customHeight="1">
      <c r="A464" s="169"/>
      <c r="B464" s="169"/>
      <c r="C464" s="269"/>
      <c r="D464" s="271" t="s">
        <v>12</v>
      </c>
      <c r="E464" s="266" t="s">
        <v>13</v>
      </c>
      <c r="F464" s="259">
        <v>1515.1</v>
      </c>
      <c r="G464" s="259">
        <v>1515.1</v>
      </c>
      <c r="H464" s="2"/>
    </row>
    <row r="465" spans="1:8" s="170" customFormat="1" ht="37.5">
      <c r="A465" s="169"/>
      <c r="B465" s="169"/>
      <c r="C465" s="269" t="s">
        <v>913</v>
      </c>
      <c r="D465" s="270"/>
      <c r="E465" s="265" t="s">
        <v>518</v>
      </c>
      <c r="F465" s="259">
        <f>F466</f>
        <v>138.6</v>
      </c>
      <c r="G465" s="259">
        <f>G466</f>
        <v>138.6</v>
      </c>
      <c r="H465" s="2"/>
    </row>
    <row r="466" spans="1:8" s="170" customFormat="1" ht="18.75" customHeight="1">
      <c r="A466" s="169"/>
      <c r="B466" s="169"/>
      <c r="C466" s="270"/>
      <c r="D466" s="271" t="s">
        <v>12</v>
      </c>
      <c r="E466" s="266" t="s">
        <v>13</v>
      </c>
      <c r="F466" s="259">
        <v>138.6</v>
      </c>
      <c r="G466" s="259">
        <v>138.6</v>
      </c>
      <c r="H466" s="2"/>
    </row>
    <row r="467" spans="1:7" ht="18.75" customHeight="1">
      <c r="A467" s="18"/>
      <c r="B467" s="8" t="s">
        <v>436</v>
      </c>
      <c r="C467" s="8"/>
      <c r="D467" s="8"/>
      <c r="E467" s="9" t="s">
        <v>437</v>
      </c>
      <c r="F467" s="26">
        <f>F468+F480+F474</f>
        <v>43604.5</v>
      </c>
      <c r="G467" s="26">
        <f>G468+G480+G474</f>
        <v>52278.8</v>
      </c>
    </row>
    <row r="468" spans="1:7" ht="18.75" customHeight="1">
      <c r="A468" s="18"/>
      <c r="B468" s="17" t="s">
        <v>438</v>
      </c>
      <c r="C468" s="8"/>
      <c r="D468" s="8"/>
      <c r="E468" s="9" t="s">
        <v>439</v>
      </c>
      <c r="F468" s="26">
        <f aca="true" t="shared" si="36" ref="F468:G472">F469</f>
        <v>9100</v>
      </c>
      <c r="G468" s="26">
        <f t="shared" si="36"/>
        <v>10100</v>
      </c>
    </row>
    <row r="469" spans="1:7" ht="35.25" customHeight="1">
      <c r="A469" s="23"/>
      <c r="B469" s="23"/>
      <c r="C469" s="23" t="s">
        <v>234</v>
      </c>
      <c r="D469" s="23" t="s">
        <v>299</v>
      </c>
      <c r="E469" s="13" t="s">
        <v>742</v>
      </c>
      <c r="F469" s="26">
        <f t="shared" si="36"/>
        <v>9100</v>
      </c>
      <c r="G469" s="26">
        <f t="shared" si="36"/>
        <v>10100</v>
      </c>
    </row>
    <row r="470" spans="1:7" ht="37.5" customHeight="1">
      <c r="A470" s="23"/>
      <c r="B470" s="23"/>
      <c r="C470" s="23" t="s">
        <v>241</v>
      </c>
      <c r="D470" s="23" t="s">
        <v>299</v>
      </c>
      <c r="E470" s="13" t="s">
        <v>242</v>
      </c>
      <c r="F470" s="26">
        <f t="shared" si="36"/>
        <v>9100</v>
      </c>
      <c r="G470" s="26">
        <f t="shared" si="36"/>
        <v>10100</v>
      </c>
    </row>
    <row r="471" spans="1:7" ht="24.75" customHeight="1">
      <c r="A471" s="23"/>
      <c r="B471" s="23"/>
      <c r="C471" s="23" t="s">
        <v>243</v>
      </c>
      <c r="D471" s="23"/>
      <c r="E471" s="13" t="s">
        <v>29</v>
      </c>
      <c r="F471" s="26">
        <f t="shared" si="36"/>
        <v>9100</v>
      </c>
      <c r="G471" s="26">
        <f t="shared" si="36"/>
        <v>10100</v>
      </c>
    </row>
    <row r="472" spans="1:7" ht="37.5" customHeight="1">
      <c r="A472" s="23"/>
      <c r="B472" s="23"/>
      <c r="C472" s="18" t="s">
        <v>248</v>
      </c>
      <c r="D472" s="18" t="s">
        <v>299</v>
      </c>
      <c r="E472" s="10" t="s">
        <v>897</v>
      </c>
      <c r="F472" s="25">
        <f t="shared" si="36"/>
        <v>9100</v>
      </c>
      <c r="G472" s="25">
        <f t="shared" si="36"/>
        <v>10100</v>
      </c>
    </row>
    <row r="473" spans="1:7" ht="18.75" customHeight="1">
      <c r="A473" s="18"/>
      <c r="B473" s="18"/>
      <c r="C473" s="18"/>
      <c r="D473" s="18" t="s">
        <v>21</v>
      </c>
      <c r="E473" s="11" t="s">
        <v>22</v>
      </c>
      <c r="F473" s="25">
        <v>9100</v>
      </c>
      <c r="G473" s="25">
        <v>10100</v>
      </c>
    </row>
    <row r="474" spans="1:7" ht="18.75" customHeight="1">
      <c r="A474" s="18"/>
      <c r="B474" s="65">
        <v>1004</v>
      </c>
      <c r="C474" s="21"/>
      <c r="D474" s="258"/>
      <c r="E474" s="54" t="s">
        <v>441</v>
      </c>
      <c r="F474" s="66">
        <f aca="true" t="shared" si="37" ref="F474:G478">F475</f>
        <v>28212.1</v>
      </c>
      <c r="G474" s="66">
        <f t="shared" si="37"/>
        <v>30776.8</v>
      </c>
    </row>
    <row r="475" spans="1:7" ht="18.75" customHeight="1">
      <c r="A475" s="18"/>
      <c r="B475" s="20"/>
      <c r="C475" s="23" t="s">
        <v>220</v>
      </c>
      <c r="D475" s="23" t="s">
        <v>299</v>
      </c>
      <c r="E475" s="13" t="s">
        <v>816</v>
      </c>
      <c r="F475" s="66">
        <f t="shared" si="37"/>
        <v>28212.1</v>
      </c>
      <c r="G475" s="66">
        <f t="shared" si="37"/>
        <v>30776.8</v>
      </c>
    </row>
    <row r="476" spans="1:7" ht="18.75" customHeight="1">
      <c r="A476" s="18"/>
      <c r="B476" s="20"/>
      <c r="C476" s="23" t="s">
        <v>224</v>
      </c>
      <c r="D476" s="23" t="s">
        <v>299</v>
      </c>
      <c r="E476" s="13" t="s">
        <v>225</v>
      </c>
      <c r="F476" s="66">
        <f t="shared" si="37"/>
        <v>28212.1</v>
      </c>
      <c r="G476" s="66">
        <f t="shared" si="37"/>
        <v>30776.8</v>
      </c>
    </row>
    <row r="477" spans="1:7" ht="18.75" customHeight="1">
      <c r="A477" s="18"/>
      <c r="B477" s="20"/>
      <c r="C477" s="23" t="s">
        <v>229</v>
      </c>
      <c r="D477" s="23"/>
      <c r="E477" s="13" t="s">
        <v>230</v>
      </c>
      <c r="F477" s="66">
        <f t="shared" si="37"/>
        <v>28212.1</v>
      </c>
      <c r="G477" s="66">
        <f t="shared" si="37"/>
        <v>30776.8</v>
      </c>
    </row>
    <row r="478" spans="1:7" ht="59.25" customHeight="1">
      <c r="A478" s="18"/>
      <c r="B478" s="20"/>
      <c r="C478" s="258" t="s">
        <v>488</v>
      </c>
      <c r="D478" s="258"/>
      <c r="E478" s="253" t="s">
        <v>489</v>
      </c>
      <c r="F478" s="259">
        <f t="shared" si="37"/>
        <v>28212.1</v>
      </c>
      <c r="G478" s="259">
        <f t="shared" si="37"/>
        <v>30776.8</v>
      </c>
    </row>
    <row r="479" spans="1:7" ht="18.75" customHeight="1">
      <c r="A479" s="18"/>
      <c r="B479" s="20"/>
      <c r="C479" s="258"/>
      <c r="D479" s="258" t="s">
        <v>163</v>
      </c>
      <c r="E479" s="253" t="s">
        <v>178</v>
      </c>
      <c r="F479" s="259">
        <v>28212.1</v>
      </c>
      <c r="G479" s="259">
        <v>30776.8</v>
      </c>
    </row>
    <row r="480" spans="1:7" ht="18.75" customHeight="1">
      <c r="A480" s="18"/>
      <c r="B480" s="17">
        <v>1006</v>
      </c>
      <c r="C480" s="8"/>
      <c r="D480" s="8"/>
      <c r="E480" s="9" t="s">
        <v>442</v>
      </c>
      <c r="F480" s="26">
        <f>F481+F492</f>
        <v>6292.4</v>
      </c>
      <c r="G480" s="26">
        <f>G481+G492</f>
        <v>11402</v>
      </c>
    </row>
    <row r="481" spans="1:7" ht="18.75" customHeight="1">
      <c r="A481" s="23"/>
      <c r="B481" s="23"/>
      <c r="C481" s="23" t="s">
        <v>206</v>
      </c>
      <c r="D481" s="23" t="s">
        <v>299</v>
      </c>
      <c r="E481" s="13" t="s">
        <v>814</v>
      </c>
      <c r="F481" s="26">
        <f>F482+F488</f>
        <v>2448</v>
      </c>
      <c r="G481" s="26">
        <f>G482+G488</f>
        <v>2448</v>
      </c>
    </row>
    <row r="482" spans="1:7" ht="37.5" customHeight="1">
      <c r="A482" s="23"/>
      <c r="B482" s="23"/>
      <c r="C482" s="23" t="s">
        <v>211</v>
      </c>
      <c r="D482" s="23" t="s">
        <v>299</v>
      </c>
      <c r="E482" s="13" t="s">
        <v>313</v>
      </c>
      <c r="F482" s="26">
        <f>F483</f>
        <v>1553</v>
      </c>
      <c r="G482" s="26">
        <f>G483</f>
        <v>1553</v>
      </c>
    </row>
    <row r="483" spans="1:7" ht="18.75" customHeight="1">
      <c r="A483" s="23"/>
      <c r="B483" s="23"/>
      <c r="C483" s="23" t="s">
        <v>212</v>
      </c>
      <c r="D483" s="23"/>
      <c r="E483" s="13" t="s">
        <v>929</v>
      </c>
      <c r="F483" s="26">
        <f>F484+F486</f>
        <v>1553</v>
      </c>
      <c r="G483" s="26">
        <f>G484+G486</f>
        <v>1553</v>
      </c>
    </row>
    <row r="484" spans="1:7" ht="18.75" customHeight="1">
      <c r="A484" s="23"/>
      <c r="B484" s="23"/>
      <c r="C484" s="18" t="s">
        <v>213</v>
      </c>
      <c r="D484" s="18" t="s">
        <v>299</v>
      </c>
      <c r="E484" s="10" t="s">
        <v>214</v>
      </c>
      <c r="F484" s="25">
        <f>F485</f>
        <v>590</v>
      </c>
      <c r="G484" s="25">
        <f>G485</f>
        <v>590</v>
      </c>
    </row>
    <row r="485" spans="1:7" ht="18.75" customHeight="1">
      <c r="A485" s="18"/>
      <c r="B485" s="18"/>
      <c r="C485" s="18"/>
      <c r="D485" s="18" t="s">
        <v>12</v>
      </c>
      <c r="E485" s="11" t="s">
        <v>13</v>
      </c>
      <c r="F485" s="25">
        <v>590</v>
      </c>
      <c r="G485" s="25">
        <v>590</v>
      </c>
    </row>
    <row r="486" spans="1:7" ht="18.75" customHeight="1">
      <c r="A486" s="23"/>
      <c r="B486" s="23"/>
      <c r="C486" s="18" t="s">
        <v>215</v>
      </c>
      <c r="D486" s="18" t="s">
        <v>299</v>
      </c>
      <c r="E486" s="10" t="s">
        <v>930</v>
      </c>
      <c r="F486" s="25">
        <f>F487</f>
        <v>963</v>
      </c>
      <c r="G486" s="25">
        <f>G487</f>
        <v>963</v>
      </c>
    </row>
    <row r="487" spans="1:7" ht="18.75" customHeight="1">
      <c r="A487" s="18"/>
      <c r="B487" s="18"/>
      <c r="C487" s="18"/>
      <c r="D487" s="18" t="s">
        <v>21</v>
      </c>
      <c r="E487" s="11" t="s">
        <v>22</v>
      </c>
      <c r="F487" s="25">
        <v>963</v>
      </c>
      <c r="G487" s="25">
        <v>963</v>
      </c>
    </row>
    <row r="488" spans="1:7" ht="20.25" customHeight="1">
      <c r="A488" s="64"/>
      <c r="B488" s="64"/>
      <c r="C488" s="23" t="s">
        <v>216</v>
      </c>
      <c r="D488" s="23" t="s">
        <v>299</v>
      </c>
      <c r="E488" s="13" t="s">
        <v>217</v>
      </c>
      <c r="F488" s="26">
        <f aca="true" t="shared" si="38" ref="F488:G490">F489</f>
        <v>895</v>
      </c>
      <c r="G488" s="26">
        <f t="shared" si="38"/>
        <v>895</v>
      </c>
    </row>
    <row r="489" spans="1:7" ht="18.75" customHeight="1">
      <c r="A489" s="67"/>
      <c r="B489" s="64"/>
      <c r="C489" s="23" t="s">
        <v>218</v>
      </c>
      <c r="D489" s="23"/>
      <c r="E489" s="13" t="s">
        <v>898</v>
      </c>
      <c r="F489" s="26">
        <f t="shared" si="38"/>
        <v>895</v>
      </c>
      <c r="G489" s="26">
        <f t="shared" si="38"/>
        <v>895</v>
      </c>
    </row>
    <row r="490" spans="1:7" ht="18.75" customHeight="1">
      <c r="A490" s="64"/>
      <c r="B490" s="263"/>
      <c r="C490" s="18" t="s">
        <v>219</v>
      </c>
      <c r="D490" s="18" t="s">
        <v>299</v>
      </c>
      <c r="E490" s="10" t="s">
        <v>214</v>
      </c>
      <c r="F490" s="25">
        <f t="shared" si="38"/>
        <v>895</v>
      </c>
      <c r="G490" s="25">
        <f t="shared" si="38"/>
        <v>895</v>
      </c>
    </row>
    <row r="491" spans="1:7" ht="18.75" customHeight="1">
      <c r="A491" s="263"/>
      <c r="B491" s="263"/>
      <c r="C491" s="18"/>
      <c r="D491" s="18" t="s">
        <v>12</v>
      </c>
      <c r="E491" s="11" t="s">
        <v>13</v>
      </c>
      <c r="F491" s="25">
        <v>895</v>
      </c>
      <c r="G491" s="25">
        <v>895</v>
      </c>
    </row>
    <row r="492" spans="1:7" ht="18.75" customHeight="1">
      <c r="A492" s="23"/>
      <c r="B492" s="23"/>
      <c r="C492" s="23" t="s">
        <v>220</v>
      </c>
      <c r="D492" s="23" t="s">
        <v>299</v>
      </c>
      <c r="E492" s="13" t="s">
        <v>816</v>
      </c>
      <c r="F492" s="26">
        <f>F493</f>
        <v>3844.4</v>
      </c>
      <c r="G492" s="26">
        <f>G493</f>
        <v>8954</v>
      </c>
    </row>
    <row r="493" spans="1:7" ht="18.75" customHeight="1">
      <c r="A493" s="23"/>
      <c r="B493" s="23"/>
      <c r="C493" s="23" t="s">
        <v>224</v>
      </c>
      <c r="D493" s="23" t="s">
        <v>299</v>
      </c>
      <c r="E493" s="13" t="s">
        <v>225</v>
      </c>
      <c r="F493" s="26">
        <f>F494</f>
        <v>3844.4</v>
      </c>
      <c r="G493" s="26">
        <f>G494</f>
        <v>8954</v>
      </c>
    </row>
    <row r="494" spans="1:7" ht="18.75" customHeight="1">
      <c r="A494" s="23"/>
      <c r="B494" s="23"/>
      <c r="C494" s="23" t="s">
        <v>229</v>
      </c>
      <c r="D494" s="23"/>
      <c r="E494" s="13" t="s">
        <v>230</v>
      </c>
      <c r="F494" s="26">
        <f>F495+F497+F499+F501</f>
        <v>3844.4</v>
      </c>
      <c r="G494" s="26">
        <f>G495+G497+G499+G501</f>
        <v>8954</v>
      </c>
    </row>
    <row r="495" spans="1:7" ht="18.75" customHeight="1">
      <c r="A495" s="23"/>
      <c r="B495" s="23"/>
      <c r="C495" s="18" t="s">
        <v>231</v>
      </c>
      <c r="D495" s="18" t="s">
        <v>299</v>
      </c>
      <c r="E495" s="10" t="s">
        <v>1012</v>
      </c>
      <c r="F495" s="25">
        <f>F496</f>
        <v>900</v>
      </c>
      <c r="G495" s="25">
        <f>G496</f>
        <v>900</v>
      </c>
    </row>
    <row r="496" spans="1:7" ht="18.75" customHeight="1">
      <c r="A496" s="18"/>
      <c r="B496" s="18"/>
      <c r="C496" s="18"/>
      <c r="D496" s="18" t="s">
        <v>21</v>
      </c>
      <c r="E496" s="11" t="s">
        <v>22</v>
      </c>
      <c r="F496" s="25">
        <v>900</v>
      </c>
      <c r="G496" s="25">
        <v>900</v>
      </c>
    </row>
    <row r="497" spans="1:7" ht="18.75" customHeight="1">
      <c r="A497" s="23"/>
      <c r="B497" s="23"/>
      <c r="C497" s="18" t="s">
        <v>232</v>
      </c>
      <c r="D497" s="18" t="s">
        <v>299</v>
      </c>
      <c r="E497" s="10" t="s">
        <v>443</v>
      </c>
      <c r="F497" s="25">
        <f>F498</f>
        <v>11.4</v>
      </c>
      <c r="G497" s="25">
        <f>G498</f>
        <v>11.4</v>
      </c>
    </row>
    <row r="498" spans="1:7" ht="18.75" customHeight="1">
      <c r="A498" s="18"/>
      <c r="B498" s="18"/>
      <c r="C498" s="18"/>
      <c r="D498" s="18" t="s">
        <v>16</v>
      </c>
      <c r="E498" s="11" t="s">
        <v>17</v>
      </c>
      <c r="F498" s="25">
        <v>11.4</v>
      </c>
      <c r="G498" s="25">
        <v>11.4</v>
      </c>
    </row>
    <row r="499" spans="1:7" ht="37.5" customHeight="1">
      <c r="A499" s="23"/>
      <c r="B499" s="23"/>
      <c r="C499" s="18" t="s">
        <v>233</v>
      </c>
      <c r="D499" s="18" t="s">
        <v>299</v>
      </c>
      <c r="E499" s="10" t="s">
        <v>444</v>
      </c>
      <c r="F499" s="25">
        <f>F500</f>
        <v>1600</v>
      </c>
      <c r="G499" s="25">
        <f>G500</f>
        <v>1600</v>
      </c>
    </row>
    <row r="500" spans="1:7" ht="18.75" customHeight="1">
      <c r="A500" s="18"/>
      <c r="B500" s="18"/>
      <c r="C500" s="18"/>
      <c r="D500" s="18" t="s">
        <v>21</v>
      </c>
      <c r="E500" s="11" t="s">
        <v>22</v>
      </c>
      <c r="F500" s="25">
        <v>1600</v>
      </c>
      <c r="G500" s="25">
        <v>1600</v>
      </c>
    </row>
    <row r="501" spans="1:7" ht="33.75" customHeight="1">
      <c r="A501" s="18"/>
      <c r="B501" s="18"/>
      <c r="C501" s="258" t="s">
        <v>808</v>
      </c>
      <c r="D501" s="258"/>
      <c r="E501" s="253" t="s">
        <v>809</v>
      </c>
      <c r="F501" s="259">
        <f>F502</f>
        <v>1333</v>
      </c>
      <c r="G501" s="259">
        <f>G502</f>
        <v>6442.6</v>
      </c>
    </row>
    <row r="502" spans="1:7" ht="18.75" customHeight="1">
      <c r="A502" s="18"/>
      <c r="B502" s="18"/>
      <c r="C502" s="258"/>
      <c r="D502" s="258" t="s">
        <v>21</v>
      </c>
      <c r="E502" s="253" t="s">
        <v>22</v>
      </c>
      <c r="F502" s="259">
        <v>1333</v>
      </c>
      <c r="G502" s="259">
        <v>6442.6</v>
      </c>
    </row>
    <row r="503" spans="1:7" ht="18.75" customHeight="1">
      <c r="A503" s="18"/>
      <c r="B503" s="8" t="s">
        <v>445</v>
      </c>
      <c r="C503" s="7"/>
      <c r="D503" s="18"/>
      <c r="E503" s="9" t="s">
        <v>446</v>
      </c>
      <c r="F503" s="26">
        <f aca="true" t="shared" si="39" ref="F503:G506">F504</f>
        <v>102048.4</v>
      </c>
      <c r="G503" s="26">
        <f t="shared" si="39"/>
        <v>8850</v>
      </c>
    </row>
    <row r="504" spans="1:7" ht="18.75" customHeight="1">
      <c r="A504" s="68"/>
      <c r="B504" s="8" t="s">
        <v>447</v>
      </c>
      <c r="C504" s="22"/>
      <c r="D504" s="8"/>
      <c r="E504" s="9" t="s">
        <v>448</v>
      </c>
      <c r="F504" s="26">
        <f t="shared" si="39"/>
        <v>102048.4</v>
      </c>
      <c r="G504" s="26">
        <f t="shared" si="39"/>
        <v>8850</v>
      </c>
    </row>
    <row r="505" spans="1:7" ht="18.75" customHeight="1">
      <c r="A505" s="23"/>
      <c r="B505" s="23"/>
      <c r="C505" s="23" t="s">
        <v>193</v>
      </c>
      <c r="D505" s="18"/>
      <c r="E505" s="13" t="s">
        <v>817</v>
      </c>
      <c r="F505" s="26">
        <f t="shared" si="39"/>
        <v>102048.4</v>
      </c>
      <c r="G505" s="26">
        <f t="shared" si="39"/>
        <v>8850</v>
      </c>
    </row>
    <row r="506" spans="1:7" ht="18.75" customHeight="1">
      <c r="A506" s="23"/>
      <c r="B506" s="23"/>
      <c r="C506" s="23" t="s">
        <v>449</v>
      </c>
      <c r="D506" s="18"/>
      <c r="E506" s="69" t="s">
        <v>411</v>
      </c>
      <c r="F506" s="26">
        <f t="shared" si="39"/>
        <v>102048.4</v>
      </c>
      <c r="G506" s="26">
        <f t="shared" si="39"/>
        <v>8850</v>
      </c>
    </row>
    <row r="507" spans="1:7" ht="21" customHeight="1">
      <c r="A507" s="23"/>
      <c r="B507" s="23"/>
      <c r="C507" s="23" t="s">
        <v>195</v>
      </c>
      <c r="D507" s="18"/>
      <c r="E507" s="13" t="s">
        <v>891</v>
      </c>
      <c r="F507" s="26">
        <f>F508+F531+F535</f>
        <v>102048.4</v>
      </c>
      <c r="G507" s="26">
        <f>G508+G531+G535</f>
        <v>8850</v>
      </c>
    </row>
    <row r="508" spans="1:7" ht="37.5" customHeight="1">
      <c r="A508" s="23"/>
      <c r="B508" s="23"/>
      <c r="C508" s="18" t="s">
        <v>791</v>
      </c>
      <c r="D508" s="18"/>
      <c r="E508" s="11" t="s">
        <v>1014</v>
      </c>
      <c r="F508" s="25">
        <f>F518+F509+F517+F526</f>
        <v>15350</v>
      </c>
      <c r="G508" s="25">
        <f>G518+G509+G517+G526</f>
        <v>8850</v>
      </c>
    </row>
    <row r="509" spans="1:7" ht="24.75" customHeight="1">
      <c r="A509" s="23"/>
      <c r="B509" s="23"/>
      <c r="C509" s="18"/>
      <c r="D509" s="18" t="s">
        <v>16</v>
      </c>
      <c r="E509" s="11" t="s">
        <v>17</v>
      </c>
      <c r="F509" s="25">
        <f>F511+F512+F513+F514+F515+F516</f>
        <v>3600</v>
      </c>
      <c r="G509" s="25">
        <f>G511+G512+G513+G514+G515+G516</f>
        <v>3600</v>
      </c>
    </row>
    <row r="510" spans="1:7" ht="23.25" customHeight="1">
      <c r="A510" s="23"/>
      <c r="B510" s="23"/>
      <c r="C510" s="18"/>
      <c r="D510" s="18"/>
      <c r="E510" s="11" t="s">
        <v>792</v>
      </c>
      <c r="F510" s="25"/>
      <c r="G510" s="25"/>
    </row>
    <row r="511" spans="1:7" ht="22.5" customHeight="1" hidden="1">
      <c r="A511" s="23"/>
      <c r="B511" s="23"/>
      <c r="C511" s="18"/>
      <c r="D511" s="18"/>
      <c r="E511" s="11" t="s">
        <v>972</v>
      </c>
      <c r="F511" s="25"/>
      <c r="G511" s="25"/>
    </row>
    <row r="512" spans="1:7" ht="22.5" customHeight="1" hidden="1">
      <c r="A512" s="23"/>
      <c r="B512" s="23"/>
      <c r="C512" s="18"/>
      <c r="D512" s="18"/>
      <c r="E512" s="11" t="s">
        <v>973</v>
      </c>
      <c r="F512" s="25"/>
      <c r="G512" s="25"/>
    </row>
    <row r="513" spans="1:7" ht="22.5" customHeight="1">
      <c r="A513" s="23"/>
      <c r="B513" s="23"/>
      <c r="C513" s="18"/>
      <c r="D513" s="18"/>
      <c r="E513" s="11" t="s">
        <v>974</v>
      </c>
      <c r="F513" s="25">
        <v>1800</v>
      </c>
      <c r="G513" s="25"/>
    </row>
    <row r="514" spans="1:7" ht="22.5" customHeight="1">
      <c r="A514" s="23"/>
      <c r="B514" s="23"/>
      <c r="C514" s="18"/>
      <c r="D514" s="18"/>
      <c r="E514" s="11" t="s">
        <v>975</v>
      </c>
      <c r="F514" s="25">
        <v>1800</v>
      </c>
      <c r="G514" s="25"/>
    </row>
    <row r="515" spans="1:7" ht="22.5" customHeight="1">
      <c r="A515" s="23"/>
      <c r="B515" s="23"/>
      <c r="C515" s="18"/>
      <c r="D515" s="18"/>
      <c r="E515" s="11" t="s">
        <v>976</v>
      </c>
      <c r="F515" s="25"/>
      <c r="G515" s="25">
        <v>1800</v>
      </c>
    </row>
    <row r="516" spans="1:7" ht="22.5" customHeight="1">
      <c r="A516" s="23"/>
      <c r="B516" s="23"/>
      <c r="C516" s="18"/>
      <c r="D516" s="18"/>
      <c r="E516" s="11" t="s">
        <v>977</v>
      </c>
      <c r="F516" s="25"/>
      <c r="G516" s="25">
        <v>1800</v>
      </c>
    </row>
    <row r="517" spans="1:7" ht="22.5" customHeight="1" hidden="1">
      <c r="A517" s="23"/>
      <c r="B517" s="23"/>
      <c r="C517" s="18"/>
      <c r="D517" s="18"/>
      <c r="E517" s="11" t="s">
        <v>793</v>
      </c>
      <c r="F517" s="25"/>
      <c r="G517" s="25"/>
    </row>
    <row r="518" spans="1:7" ht="18.75" customHeight="1">
      <c r="A518" s="23"/>
      <c r="B518" s="23"/>
      <c r="C518" s="18"/>
      <c r="D518" s="18" t="s">
        <v>163</v>
      </c>
      <c r="E518" s="11" t="s">
        <v>178</v>
      </c>
      <c r="F518" s="25">
        <f>F520+F521+F522+F523+F524+F525</f>
        <v>11000</v>
      </c>
      <c r="G518" s="25">
        <f>G520+G521+G522+G523+G524+G525</f>
        <v>4500</v>
      </c>
    </row>
    <row r="519" spans="1:7" ht="18.75" customHeight="1" hidden="1">
      <c r="A519" s="23"/>
      <c r="B519" s="23"/>
      <c r="C519" s="18"/>
      <c r="D519" s="18"/>
      <c r="E519" s="11" t="s">
        <v>792</v>
      </c>
      <c r="F519" s="25"/>
      <c r="G519" s="25"/>
    </row>
    <row r="520" spans="1:7" ht="42.75" customHeight="1" hidden="1">
      <c r="A520" s="23"/>
      <c r="B520" s="23"/>
      <c r="C520" s="18"/>
      <c r="D520" s="18"/>
      <c r="E520" s="11" t="s">
        <v>980</v>
      </c>
      <c r="F520" s="25"/>
      <c r="G520" s="25"/>
    </row>
    <row r="521" spans="1:7" ht="18.75" customHeight="1" hidden="1">
      <c r="A521" s="23"/>
      <c r="B521" s="23"/>
      <c r="C521" s="18"/>
      <c r="D521" s="18"/>
      <c r="E521" s="267" t="s">
        <v>978</v>
      </c>
      <c r="F521" s="25"/>
      <c r="G521" s="25"/>
    </row>
    <row r="522" spans="1:7" ht="18.75" customHeight="1">
      <c r="A522" s="23"/>
      <c r="B522" s="23"/>
      <c r="C522" s="18"/>
      <c r="D522" s="18"/>
      <c r="E522" s="282" t="s">
        <v>1059</v>
      </c>
      <c r="F522" s="25">
        <v>4500</v>
      </c>
      <c r="G522" s="25"/>
    </row>
    <row r="523" spans="1:7" ht="32.25" customHeight="1">
      <c r="A523" s="23"/>
      <c r="B523" s="23"/>
      <c r="C523" s="18"/>
      <c r="D523" s="18"/>
      <c r="E523" s="282" t="s">
        <v>1015</v>
      </c>
      <c r="F523" s="25">
        <v>3200</v>
      </c>
      <c r="G523" s="25"/>
    </row>
    <row r="524" spans="1:7" ht="36.75" customHeight="1">
      <c r="A524" s="23"/>
      <c r="B524" s="23"/>
      <c r="C524" s="18"/>
      <c r="D524" s="18"/>
      <c r="E524" s="62" t="s">
        <v>1016</v>
      </c>
      <c r="F524" s="25">
        <v>3300</v>
      </c>
      <c r="G524" s="25"/>
    </row>
    <row r="525" spans="1:7" ht="21.75" customHeight="1">
      <c r="A525" s="23"/>
      <c r="B525" s="23"/>
      <c r="C525" s="18"/>
      <c r="D525" s="18"/>
      <c r="E525" s="62" t="s">
        <v>1017</v>
      </c>
      <c r="F525" s="25"/>
      <c r="G525" s="25">
        <v>4500</v>
      </c>
    </row>
    <row r="526" spans="1:7" ht="21.75" customHeight="1">
      <c r="A526" s="23"/>
      <c r="B526" s="23"/>
      <c r="C526" s="18"/>
      <c r="D526" s="18" t="s">
        <v>12</v>
      </c>
      <c r="E526" s="11" t="s">
        <v>13</v>
      </c>
      <c r="F526" s="25">
        <f>F528+F529+F530</f>
        <v>750</v>
      </c>
      <c r="G526" s="25">
        <f>G528+G529+G530</f>
        <v>750</v>
      </c>
    </row>
    <row r="527" spans="1:7" ht="21.75" customHeight="1">
      <c r="A527" s="23"/>
      <c r="B527" s="23"/>
      <c r="C527" s="18"/>
      <c r="D527" s="18"/>
      <c r="E527" s="10" t="s">
        <v>792</v>
      </c>
      <c r="F527" s="25"/>
      <c r="G527" s="25"/>
    </row>
    <row r="528" spans="1:7" ht="21.75" customHeight="1">
      <c r="A528" s="23"/>
      <c r="B528" s="23"/>
      <c r="C528" s="18"/>
      <c r="D528" s="18"/>
      <c r="E528" s="280" t="s">
        <v>1019</v>
      </c>
      <c r="F528" s="25">
        <v>500</v>
      </c>
      <c r="G528" s="26"/>
    </row>
    <row r="529" spans="1:7" ht="21.75" customHeight="1">
      <c r="A529" s="23"/>
      <c r="B529" s="23"/>
      <c r="C529" s="18"/>
      <c r="D529" s="18"/>
      <c r="E529" s="281" t="s">
        <v>1020</v>
      </c>
      <c r="F529" s="26"/>
      <c r="G529" s="25">
        <v>500</v>
      </c>
    </row>
    <row r="530" spans="1:7" ht="21.75" customHeight="1">
      <c r="A530" s="23"/>
      <c r="B530" s="23"/>
      <c r="C530" s="18"/>
      <c r="D530" s="18"/>
      <c r="E530" s="281" t="s">
        <v>1021</v>
      </c>
      <c r="F530" s="25">
        <v>250</v>
      </c>
      <c r="G530" s="25">
        <v>250</v>
      </c>
    </row>
    <row r="531" spans="1:7" ht="49.5" customHeight="1">
      <c r="A531" s="23"/>
      <c r="B531" s="23"/>
      <c r="C531" s="18" t="s">
        <v>803</v>
      </c>
      <c r="D531" s="18"/>
      <c r="E531" s="11" t="s">
        <v>1018</v>
      </c>
      <c r="F531" s="25">
        <f>F532</f>
        <v>21674.6</v>
      </c>
      <c r="G531" s="25">
        <f>G532</f>
        <v>0</v>
      </c>
    </row>
    <row r="532" spans="1:7" ht="18.75" customHeight="1">
      <c r="A532" s="23"/>
      <c r="B532" s="23"/>
      <c r="C532" s="18"/>
      <c r="D532" s="18" t="s">
        <v>163</v>
      </c>
      <c r="E532" s="11" t="s">
        <v>178</v>
      </c>
      <c r="F532" s="25">
        <f>F534</f>
        <v>21674.6</v>
      </c>
      <c r="G532" s="25"/>
    </row>
    <row r="533" spans="1:7" ht="18.75" customHeight="1">
      <c r="A533" s="23"/>
      <c r="B533" s="23"/>
      <c r="C533" s="18"/>
      <c r="D533" s="18"/>
      <c r="E533" s="11" t="s">
        <v>792</v>
      </c>
      <c r="F533" s="25"/>
      <c r="G533" s="25"/>
    </row>
    <row r="534" spans="1:7" ht="18.75" customHeight="1">
      <c r="A534" s="23"/>
      <c r="B534" s="23"/>
      <c r="C534" s="18"/>
      <c r="D534" s="18"/>
      <c r="E534" s="11" t="s">
        <v>757</v>
      </c>
      <c r="F534" s="25">
        <v>21674.6</v>
      </c>
      <c r="G534" s="25"/>
    </row>
    <row r="535" spans="1:8" s="193" customFormat="1" ht="49.5" customHeight="1">
      <c r="A535" s="284"/>
      <c r="B535" s="284"/>
      <c r="C535" s="258" t="s">
        <v>803</v>
      </c>
      <c r="D535" s="258"/>
      <c r="E535" s="253" t="s">
        <v>1038</v>
      </c>
      <c r="F535" s="259">
        <f>F536</f>
        <v>65023.8</v>
      </c>
      <c r="G535" s="259">
        <f>G536</f>
        <v>0</v>
      </c>
      <c r="H535" s="2"/>
    </row>
    <row r="536" spans="1:8" s="193" customFormat="1" ht="18.75" customHeight="1">
      <c r="A536" s="284"/>
      <c r="B536" s="284"/>
      <c r="C536" s="258"/>
      <c r="D536" s="258" t="s">
        <v>163</v>
      </c>
      <c r="E536" s="253" t="s">
        <v>178</v>
      </c>
      <c r="F536" s="259">
        <f>F538</f>
        <v>65023.8</v>
      </c>
      <c r="G536" s="259"/>
      <c r="H536" s="2"/>
    </row>
    <row r="537" spans="1:8" s="193" customFormat="1" ht="18.75" customHeight="1">
      <c r="A537" s="284"/>
      <c r="B537" s="284"/>
      <c r="C537" s="258"/>
      <c r="D537" s="258"/>
      <c r="E537" s="253" t="s">
        <v>792</v>
      </c>
      <c r="F537" s="259"/>
      <c r="G537" s="259"/>
      <c r="H537" s="2"/>
    </row>
    <row r="538" spans="1:8" s="193" customFormat="1" ht="18.75" customHeight="1">
      <c r="A538" s="284"/>
      <c r="B538" s="284"/>
      <c r="C538" s="258"/>
      <c r="D538" s="258"/>
      <c r="E538" s="253" t="s">
        <v>757</v>
      </c>
      <c r="F538" s="259">
        <v>65023.8</v>
      </c>
      <c r="G538" s="259"/>
      <c r="H538" s="2"/>
    </row>
    <row r="539" spans="1:7" ht="18.75" customHeight="1">
      <c r="A539" s="23"/>
      <c r="B539" s="23"/>
      <c r="C539" s="18"/>
      <c r="D539" s="18"/>
      <c r="E539" s="11"/>
      <c r="F539" s="130"/>
      <c r="G539" s="130"/>
    </row>
    <row r="540" spans="1:7" ht="18.75">
      <c r="A540" s="23" t="s">
        <v>450</v>
      </c>
      <c r="B540" s="23" t="s">
        <v>299</v>
      </c>
      <c r="C540" s="23" t="s">
        <v>299</v>
      </c>
      <c r="D540" s="23" t="s">
        <v>299</v>
      </c>
      <c r="E540" s="13" t="s">
        <v>451</v>
      </c>
      <c r="F540" s="26">
        <f>F541+F557+F566</f>
        <v>12691</v>
      </c>
      <c r="G540" s="26">
        <f>G541+G557+G566</f>
        <v>14016</v>
      </c>
    </row>
    <row r="541" spans="1:7" ht="18.75" customHeight="1">
      <c r="A541" s="23"/>
      <c r="B541" s="8" t="s">
        <v>356</v>
      </c>
      <c r="C541" s="8"/>
      <c r="D541" s="8"/>
      <c r="E541" s="9" t="s">
        <v>357</v>
      </c>
      <c r="F541" s="26">
        <f>F542+F550</f>
        <v>9644</v>
      </c>
      <c r="G541" s="26">
        <f>G542+G550</f>
        <v>9643</v>
      </c>
    </row>
    <row r="542" spans="1:7" ht="37.5" customHeight="1">
      <c r="A542" s="23"/>
      <c r="B542" s="17" t="s">
        <v>373</v>
      </c>
      <c r="C542" s="8"/>
      <c r="D542" s="8"/>
      <c r="E542" s="9" t="s">
        <v>374</v>
      </c>
      <c r="F542" s="26">
        <f aca="true" t="shared" si="40" ref="F542:G545">F543</f>
        <v>9584.5</v>
      </c>
      <c r="G542" s="26">
        <f t="shared" si="40"/>
        <v>9583.5</v>
      </c>
    </row>
    <row r="543" spans="1:7" ht="18.75" customHeight="1">
      <c r="A543" s="23"/>
      <c r="B543" s="23"/>
      <c r="C543" s="23" t="s">
        <v>144</v>
      </c>
      <c r="D543" s="23" t="s">
        <v>299</v>
      </c>
      <c r="E543" s="13" t="s">
        <v>145</v>
      </c>
      <c r="F543" s="26">
        <f t="shared" si="40"/>
        <v>9584.5</v>
      </c>
      <c r="G543" s="26">
        <f t="shared" si="40"/>
        <v>9583.5</v>
      </c>
    </row>
    <row r="544" spans="1:7" ht="37.5" customHeight="1">
      <c r="A544" s="23"/>
      <c r="B544" s="23"/>
      <c r="C544" s="23" t="s">
        <v>187</v>
      </c>
      <c r="D544" s="23" t="s">
        <v>299</v>
      </c>
      <c r="E544" s="13" t="s">
        <v>188</v>
      </c>
      <c r="F544" s="26">
        <f t="shared" si="40"/>
        <v>9584.5</v>
      </c>
      <c r="G544" s="26">
        <f t="shared" si="40"/>
        <v>9583.5</v>
      </c>
    </row>
    <row r="545" spans="1:7" ht="25.5" customHeight="1">
      <c r="A545" s="23"/>
      <c r="B545" s="23"/>
      <c r="C545" s="23" t="s">
        <v>189</v>
      </c>
      <c r="D545" s="23"/>
      <c r="E545" s="13" t="s">
        <v>29</v>
      </c>
      <c r="F545" s="26">
        <f t="shared" si="40"/>
        <v>9584.5</v>
      </c>
      <c r="G545" s="26">
        <f t="shared" si="40"/>
        <v>9583.5</v>
      </c>
    </row>
    <row r="546" spans="1:7" ht="18.75" customHeight="1">
      <c r="A546" s="23"/>
      <c r="B546" s="23"/>
      <c r="C546" s="18" t="s">
        <v>190</v>
      </c>
      <c r="D546" s="18" t="s">
        <v>299</v>
      </c>
      <c r="E546" s="10" t="s">
        <v>32</v>
      </c>
      <c r="F546" s="25">
        <f>SUM(F547:F549)</f>
        <v>9584.5</v>
      </c>
      <c r="G546" s="25">
        <f>SUM(G547:G549)</f>
        <v>9583.5</v>
      </c>
    </row>
    <row r="547" spans="1:7" ht="37.5" customHeight="1">
      <c r="A547" s="18"/>
      <c r="B547" s="18"/>
      <c r="C547" s="18"/>
      <c r="D547" s="18" t="s">
        <v>33</v>
      </c>
      <c r="E547" s="11" t="s">
        <v>34</v>
      </c>
      <c r="F547" s="25">
        <v>8742</v>
      </c>
      <c r="G547" s="25">
        <v>8741</v>
      </c>
    </row>
    <row r="548" spans="1:7" ht="18.75" customHeight="1">
      <c r="A548" s="18"/>
      <c r="B548" s="18"/>
      <c r="C548" s="18"/>
      <c r="D548" s="18" t="s">
        <v>16</v>
      </c>
      <c r="E548" s="11" t="s">
        <v>17</v>
      </c>
      <c r="F548" s="25">
        <v>830</v>
      </c>
      <c r="G548" s="25">
        <v>830</v>
      </c>
    </row>
    <row r="549" spans="1:7" ht="18.75" customHeight="1">
      <c r="A549" s="18"/>
      <c r="B549" s="18"/>
      <c r="C549" s="18"/>
      <c r="D549" s="18" t="s">
        <v>47</v>
      </c>
      <c r="E549" s="11" t="s">
        <v>48</v>
      </c>
      <c r="F549" s="25">
        <v>12.5</v>
      </c>
      <c r="G549" s="25">
        <v>12.5</v>
      </c>
    </row>
    <row r="550" spans="1:7" ht="18.75" customHeight="1">
      <c r="A550" s="18"/>
      <c r="B550" s="17" t="s">
        <v>360</v>
      </c>
      <c r="C550" s="8"/>
      <c r="D550" s="8"/>
      <c r="E550" s="9" t="s">
        <v>361</v>
      </c>
      <c r="F550" s="26">
        <f aca="true" t="shared" si="41" ref="F550:G553">F551</f>
        <v>59.5</v>
      </c>
      <c r="G550" s="26">
        <f t="shared" si="41"/>
        <v>59.5</v>
      </c>
    </row>
    <row r="551" spans="1:7" ht="37.5" customHeight="1">
      <c r="A551" s="23"/>
      <c r="B551" s="23"/>
      <c r="C551" s="23" t="s">
        <v>234</v>
      </c>
      <c r="D551" s="23" t="s">
        <v>299</v>
      </c>
      <c r="E551" s="13" t="s">
        <v>742</v>
      </c>
      <c r="F551" s="26">
        <f t="shared" si="41"/>
        <v>59.5</v>
      </c>
      <c r="G551" s="26">
        <f t="shared" si="41"/>
        <v>59.5</v>
      </c>
    </row>
    <row r="552" spans="1:7" ht="18.75" customHeight="1">
      <c r="A552" s="23"/>
      <c r="B552" s="23"/>
      <c r="C552" s="23" t="s">
        <v>235</v>
      </c>
      <c r="D552" s="23" t="s">
        <v>299</v>
      </c>
      <c r="E552" s="13" t="s">
        <v>236</v>
      </c>
      <c r="F552" s="26">
        <f t="shared" si="41"/>
        <v>59.5</v>
      </c>
      <c r="G552" s="26">
        <f t="shared" si="41"/>
        <v>59.5</v>
      </c>
    </row>
    <row r="553" spans="1:7" ht="37.5" customHeight="1">
      <c r="A553" s="23"/>
      <c r="B553" s="23"/>
      <c r="C553" s="23" t="s">
        <v>237</v>
      </c>
      <c r="D553" s="23"/>
      <c r="E553" s="13" t="s">
        <v>238</v>
      </c>
      <c r="F553" s="26">
        <f t="shared" si="41"/>
        <v>59.5</v>
      </c>
      <c r="G553" s="26">
        <f t="shared" si="41"/>
        <v>59.5</v>
      </c>
    </row>
    <row r="554" spans="1:7" ht="18.75" customHeight="1">
      <c r="A554" s="23"/>
      <c r="B554" s="23"/>
      <c r="C554" s="18" t="s">
        <v>239</v>
      </c>
      <c r="D554" s="18" t="s">
        <v>299</v>
      </c>
      <c r="E554" s="10" t="s">
        <v>240</v>
      </c>
      <c r="F554" s="25">
        <f>F555+F556</f>
        <v>59.5</v>
      </c>
      <c r="G554" s="25">
        <f>G555+G556</f>
        <v>59.5</v>
      </c>
    </row>
    <row r="555" spans="1:7" ht="37.5" customHeight="1">
      <c r="A555" s="18"/>
      <c r="B555" s="18"/>
      <c r="C555" s="18"/>
      <c r="D555" s="18" t="s">
        <v>33</v>
      </c>
      <c r="E555" s="11" t="s">
        <v>34</v>
      </c>
      <c r="F555" s="25">
        <v>15.5</v>
      </c>
      <c r="G555" s="25">
        <v>15.5</v>
      </c>
    </row>
    <row r="556" spans="1:7" ht="22.5" customHeight="1">
      <c r="A556" s="18"/>
      <c r="B556" s="18"/>
      <c r="C556" s="18"/>
      <c r="D556" s="18" t="s">
        <v>16</v>
      </c>
      <c r="E556" s="11" t="s">
        <v>17</v>
      </c>
      <c r="F556" s="25">
        <v>44</v>
      </c>
      <c r="G556" s="25">
        <v>44</v>
      </c>
    </row>
    <row r="557" spans="1:7" ht="18.75" customHeight="1">
      <c r="A557" s="18"/>
      <c r="B557" s="8" t="s">
        <v>390</v>
      </c>
      <c r="C557" s="8"/>
      <c r="D557" s="8"/>
      <c r="E557" s="9" t="s">
        <v>391</v>
      </c>
      <c r="F557" s="26">
        <f aca="true" t="shared" si="42" ref="F557:G560">F558</f>
        <v>3030</v>
      </c>
      <c r="G557" s="26">
        <f t="shared" si="42"/>
        <v>4356</v>
      </c>
    </row>
    <row r="558" spans="1:7" ht="18.75" customHeight="1">
      <c r="A558" s="18"/>
      <c r="B558" s="17" t="s">
        <v>399</v>
      </c>
      <c r="C558" s="8"/>
      <c r="D558" s="8"/>
      <c r="E558" s="9" t="s">
        <v>400</v>
      </c>
      <c r="F558" s="26">
        <f t="shared" si="42"/>
        <v>3030</v>
      </c>
      <c r="G558" s="26">
        <f t="shared" si="42"/>
        <v>4356</v>
      </c>
    </row>
    <row r="559" spans="1:7" ht="18.75" customHeight="1">
      <c r="A559" s="23"/>
      <c r="B559" s="23"/>
      <c r="C559" s="23" t="s">
        <v>144</v>
      </c>
      <c r="D559" s="23" t="s">
        <v>299</v>
      </c>
      <c r="E559" s="13" t="s">
        <v>145</v>
      </c>
      <c r="F559" s="26">
        <f t="shared" si="42"/>
        <v>3030</v>
      </c>
      <c r="G559" s="26">
        <f t="shared" si="42"/>
        <v>4356</v>
      </c>
    </row>
    <row r="560" spans="1:7" ht="38.25" customHeight="1">
      <c r="A560" s="23"/>
      <c r="B560" s="23"/>
      <c r="C560" s="23" t="s">
        <v>179</v>
      </c>
      <c r="D560" s="23" t="s">
        <v>299</v>
      </c>
      <c r="E560" s="13" t="s">
        <v>180</v>
      </c>
      <c r="F560" s="26">
        <f t="shared" si="42"/>
        <v>3030</v>
      </c>
      <c r="G560" s="26">
        <f t="shared" si="42"/>
        <v>4356</v>
      </c>
    </row>
    <row r="561" spans="1:7" ht="37.5">
      <c r="A561" s="23"/>
      <c r="B561" s="23"/>
      <c r="C561" s="23" t="s">
        <v>181</v>
      </c>
      <c r="D561" s="23"/>
      <c r="E561" s="13" t="s">
        <v>182</v>
      </c>
      <c r="F561" s="26">
        <f>F562+F564</f>
        <v>3030</v>
      </c>
      <c r="G561" s="26">
        <f>G562+G564</f>
        <v>4356</v>
      </c>
    </row>
    <row r="562" spans="1:7" ht="18.75" customHeight="1">
      <c r="A562" s="23"/>
      <c r="B562" s="23"/>
      <c r="C562" s="18" t="s">
        <v>183</v>
      </c>
      <c r="D562" s="18" t="s">
        <v>299</v>
      </c>
      <c r="E562" s="10" t="s">
        <v>184</v>
      </c>
      <c r="F562" s="25">
        <f>F563</f>
        <v>670</v>
      </c>
      <c r="G562" s="25">
        <f>G563</f>
        <v>1996</v>
      </c>
    </row>
    <row r="563" spans="1:7" ht="18.75" customHeight="1">
      <c r="A563" s="18"/>
      <c r="B563" s="18"/>
      <c r="C563" s="18"/>
      <c r="D563" s="18" t="s">
        <v>16</v>
      </c>
      <c r="E563" s="11" t="s">
        <v>17</v>
      </c>
      <c r="F563" s="25">
        <v>670</v>
      </c>
      <c r="G563" s="25">
        <v>1996</v>
      </c>
    </row>
    <row r="564" spans="1:7" ht="18.75" customHeight="1">
      <c r="A564" s="23"/>
      <c r="B564" s="23"/>
      <c r="C564" s="18" t="s">
        <v>185</v>
      </c>
      <c r="D564" s="18" t="s">
        <v>299</v>
      </c>
      <c r="E564" s="10" t="s">
        <v>186</v>
      </c>
      <c r="F564" s="25">
        <f>F565</f>
        <v>2360</v>
      </c>
      <c r="G564" s="25">
        <f>G565</f>
        <v>2360</v>
      </c>
    </row>
    <row r="565" spans="1:7" ht="25.5" customHeight="1">
      <c r="A565" s="18"/>
      <c r="B565" s="18"/>
      <c r="C565" s="18"/>
      <c r="D565" s="18" t="s">
        <v>16</v>
      </c>
      <c r="E565" s="11" t="s">
        <v>17</v>
      </c>
      <c r="F565" s="25">
        <v>2360</v>
      </c>
      <c r="G565" s="25">
        <v>2360</v>
      </c>
    </row>
    <row r="566" spans="1:7" ht="25.5" customHeight="1">
      <c r="A566" s="18"/>
      <c r="B566" s="8" t="s">
        <v>419</v>
      </c>
      <c r="C566" s="19"/>
      <c r="D566" s="19"/>
      <c r="E566" s="9" t="s">
        <v>420</v>
      </c>
      <c r="F566" s="26">
        <f aca="true" t="shared" si="43" ref="F566:G571">F567</f>
        <v>17</v>
      </c>
      <c r="G566" s="26">
        <f t="shared" si="43"/>
        <v>17</v>
      </c>
    </row>
    <row r="567" spans="1:7" ht="25.5" customHeight="1">
      <c r="A567" s="18"/>
      <c r="B567" s="23" t="s">
        <v>504</v>
      </c>
      <c r="C567" s="23"/>
      <c r="D567" s="23"/>
      <c r="E567" s="12" t="s">
        <v>556</v>
      </c>
      <c r="F567" s="26">
        <f t="shared" si="43"/>
        <v>17</v>
      </c>
      <c r="G567" s="26">
        <f t="shared" si="43"/>
        <v>17</v>
      </c>
    </row>
    <row r="568" spans="1:7" ht="36.75" customHeight="1">
      <c r="A568" s="18"/>
      <c r="B568" s="18"/>
      <c r="C568" s="23" t="s">
        <v>234</v>
      </c>
      <c r="D568" s="23" t="s">
        <v>299</v>
      </c>
      <c r="E568" s="13" t="s">
        <v>742</v>
      </c>
      <c r="F568" s="26">
        <f t="shared" si="43"/>
        <v>17</v>
      </c>
      <c r="G568" s="26">
        <f t="shared" si="43"/>
        <v>17</v>
      </c>
    </row>
    <row r="569" spans="1:7" ht="18.75">
      <c r="A569" s="18"/>
      <c r="B569" s="18"/>
      <c r="C569" s="23" t="s">
        <v>235</v>
      </c>
      <c r="D569" s="23" t="s">
        <v>299</v>
      </c>
      <c r="E569" s="13" t="s">
        <v>236</v>
      </c>
      <c r="F569" s="26">
        <f t="shared" si="43"/>
        <v>17</v>
      </c>
      <c r="G569" s="26">
        <f t="shared" si="43"/>
        <v>17</v>
      </c>
    </row>
    <row r="570" spans="1:7" ht="37.5">
      <c r="A570" s="18"/>
      <c r="B570" s="18"/>
      <c r="C570" s="23" t="s">
        <v>237</v>
      </c>
      <c r="D570" s="23"/>
      <c r="E570" s="13" t="s">
        <v>238</v>
      </c>
      <c r="F570" s="26">
        <f t="shared" si="43"/>
        <v>17</v>
      </c>
      <c r="G570" s="26">
        <f t="shared" si="43"/>
        <v>17</v>
      </c>
    </row>
    <row r="571" spans="1:7" ht="18.75" customHeight="1">
      <c r="A571" s="18"/>
      <c r="B571" s="18"/>
      <c r="C571" s="18" t="s">
        <v>239</v>
      </c>
      <c r="D571" s="18" t="s">
        <v>299</v>
      </c>
      <c r="E571" s="10" t="s">
        <v>240</v>
      </c>
      <c r="F571" s="25">
        <f t="shared" si="43"/>
        <v>17</v>
      </c>
      <c r="G571" s="25">
        <f t="shared" si="43"/>
        <v>17</v>
      </c>
    </row>
    <row r="572" spans="1:7" ht="25.5" customHeight="1">
      <c r="A572" s="18"/>
      <c r="B572" s="18"/>
      <c r="C572" s="18"/>
      <c r="D572" s="18" t="s">
        <v>16</v>
      </c>
      <c r="E572" s="11" t="s">
        <v>17</v>
      </c>
      <c r="F572" s="25">
        <v>17</v>
      </c>
      <c r="G572" s="25">
        <v>17</v>
      </c>
    </row>
    <row r="573" spans="1:7" ht="18.75">
      <c r="A573" s="18"/>
      <c r="B573" s="18"/>
      <c r="C573" s="18"/>
      <c r="D573" s="18"/>
      <c r="E573" s="10"/>
      <c r="F573" s="25"/>
      <c r="G573" s="25"/>
    </row>
    <row r="574" spans="1:7" ht="18.75">
      <c r="A574" s="23" t="s">
        <v>452</v>
      </c>
      <c r="B574" s="23" t="s">
        <v>299</v>
      </c>
      <c r="C574" s="23" t="s">
        <v>299</v>
      </c>
      <c r="D574" s="23" t="s">
        <v>299</v>
      </c>
      <c r="E574" s="13" t="s">
        <v>453</v>
      </c>
      <c r="F574" s="26">
        <f>F575+F605</f>
        <v>19265.1</v>
      </c>
      <c r="G574" s="26">
        <f>G575+G605</f>
        <v>19675.1</v>
      </c>
    </row>
    <row r="575" spans="1:7" ht="18.75" customHeight="1">
      <c r="A575" s="23"/>
      <c r="B575" s="8" t="s">
        <v>356</v>
      </c>
      <c r="C575" s="8"/>
      <c r="D575" s="8"/>
      <c r="E575" s="9" t="s">
        <v>357</v>
      </c>
      <c r="F575" s="26">
        <f>F576+F584</f>
        <v>19233.1</v>
      </c>
      <c r="G575" s="26">
        <f>G576+G584</f>
        <v>19643.1</v>
      </c>
    </row>
    <row r="576" spans="1:7" ht="37.5" customHeight="1">
      <c r="A576" s="23"/>
      <c r="B576" s="17" t="s">
        <v>373</v>
      </c>
      <c r="C576" s="8"/>
      <c r="D576" s="8"/>
      <c r="E576" s="9" t="s">
        <v>374</v>
      </c>
      <c r="F576" s="26">
        <f aca="true" t="shared" si="44" ref="F576:G579">F577</f>
        <v>15106.699999999999</v>
      </c>
      <c r="G576" s="26">
        <f t="shared" si="44"/>
        <v>15106.699999999999</v>
      </c>
    </row>
    <row r="577" spans="1:7" ht="18.75" customHeight="1">
      <c r="A577" s="23"/>
      <c r="B577" s="23"/>
      <c r="C577" s="23" t="s">
        <v>122</v>
      </c>
      <c r="D577" s="23" t="s">
        <v>299</v>
      </c>
      <c r="E577" s="13" t="s">
        <v>123</v>
      </c>
      <c r="F577" s="26">
        <f t="shared" si="44"/>
        <v>15106.699999999999</v>
      </c>
      <c r="G577" s="26">
        <f t="shared" si="44"/>
        <v>15106.699999999999</v>
      </c>
    </row>
    <row r="578" spans="1:7" ht="23.25" customHeight="1">
      <c r="A578" s="23"/>
      <c r="B578" s="23"/>
      <c r="C578" s="23" t="s">
        <v>139</v>
      </c>
      <c r="D578" s="23" t="s">
        <v>299</v>
      </c>
      <c r="E578" s="13" t="s">
        <v>140</v>
      </c>
      <c r="F578" s="26">
        <f t="shared" si="44"/>
        <v>15106.699999999999</v>
      </c>
      <c r="G578" s="26">
        <f t="shared" si="44"/>
        <v>15106.699999999999</v>
      </c>
    </row>
    <row r="579" spans="1:7" ht="22.5" customHeight="1">
      <c r="A579" s="23"/>
      <c r="B579" s="23"/>
      <c r="C579" s="23" t="s">
        <v>454</v>
      </c>
      <c r="D579" s="23"/>
      <c r="E579" s="13" t="s">
        <v>29</v>
      </c>
      <c r="F579" s="26">
        <f t="shared" si="44"/>
        <v>15106.699999999999</v>
      </c>
      <c r="G579" s="26">
        <f t="shared" si="44"/>
        <v>15106.699999999999</v>
      </c>
    </row>
    <row r="580" spans="1:7" ht="18.75" customHeight="1">
      <c r="A580" s="23"/>
      <c r="B580" s="23"/>
      <c r="C580" s="18" t="s">
        <v>142</v>
      </c>
      <c r="D580" s="18" t="s">
        <v>299</v>
      </c>
      <c r="E580" s="10" t="s">
        <v>32</v>
      </c>
      <c r="F580" s="25">
        <f>SUM(F581:F583)</f>
        <v>15106.699999999999</v>
      </c>
      <c r="G580" s="25">
        <f>SUM(G581:G583)</f>
        <v>15106.699999999999</v>
      </c>
    </row>
    <row r="581" spans="1:7" ht="37.5" customHeight="1">
      <c r="A581" s="18"/>
      <c r="B581" s="18"/>
      <c r="C581" s="18"/>
      <c r="D581" s="18" t="s">
        <v>33</v>
      </c>
      <c r="E581" s="11" t="s">
        <v>34</v>
      </c>
      <c r="F581" s="25">
        <v>14118.4</v>
      </c>
      <c r="G581" s="25">
        <v>14118.4</v>
      </c>
    </row>
    <row r="582" spans="1:7" ht="18.75" customHeight="1">
      <c r="A582" s="18"/>
      <c r="B582" s="18"/>
      <c r="C582" s="18"/>
      <c r="D582" s="18" t="s">
        <v>16</v>
      </c>
      <c r="E582" s="11" t="s">
        <v>17</v>
      </c>
      <c r="F582" s="25">
        <v>986</v>
      </c>
      <c r="G582" s="25">
        <v>986</v>
      </c>
    </row>
    <row r="583" spans="1:7" ht="18.75" customHeight="1">
      <c r="A583" s="18"/>
      <c r="B583" s="18"/>
      <c r="C583" s="18"/>
      <c r="D583" s="18" t="s">
        <v>47</v>
      </c>
      <c r="E583" s="11" t="s">
        <v>48</v>
      </c>
      <c r="F583" s="25">
        <v>2.3</v>
      </c>
      <c r="G583" s="25">
        <v>2.3</v>
      </c>
    </row>
    <row r="584" spans="1:7" ht="18.75" customHeight="1">
      <c r="A584" s="18"/>
      <c r="B584" s="17" t="s">
        <v>360</v>
      </c>
      <c r="C584" s="8"/>
      <c r="D584" s="8"/>
      <c r="E584" s="9" t="s">
        <v>361</v>
      </c>
      <c r="F584" s="26">
        <f>F585+F599</f>
        <v>4126.4</v>
      </c>
      <c r="G584" s="26">
        <f>G585+G599</f>
        <v>4536.4</v>
      </c>
    </row>
    <row r="585" spans="1:7" ht="18.75" customHeight="1">
      <c r="A585" s="23"/>
      <c r="B585" s="23"/>
      <c r="C585" s="23" t="s">
        <v>122</v>
      </c>
      <c r="D585" s="23" t="s">
        <v>299</v>
      </c>
      <c r="E585" s="13" t="s">
        <v>123</v>
      </c>
      <c r="F585" s="26">
        <f>F586+F595</f>
        <v>4050</v>
      </c>
      <c r="G585" s="26">
        <f>G586+G595</f>
        <v>4460</v>
      </c>
    </row>
    <row r="586" spans="1:7" ht="37.5" customHeight="1">
      <c r="A586" s="23"/>
      <c r="B586" s="23"/>
      <c r="C586" s="23" t="s">
        <v>130</v>
      </c>
      <c r="D586" s="23" t="s">
        <v>299</v>
      </c>
      <c r="E586" s="13" t="s">
        <v>131</v>
      </c>
      <c r="F586" s="26">
        <f>F587+F590</f>
        <v>1370</v>
      </c>
      <c r="G586" s="26">
        <f>G587+G590</f>
        <v>1780</v>
      </c>
    </row>
    <row r="587" spans="1:7" ht="18.75" customHeight="1">
      <c r="A587" s="23"/>
      <c r="B587" s="23"/>
      <c r="C587" s="23" t="s">
        <v>132</v>
      </c>
      <c r="D587" s="23"/>
      <c r="E587" s="13" t="s">
        <v>133</v>
      </c>
      <c r="F587" s="26">
        <f>F588</f>
        <v>750</v>
      </c>
      <c r="G587" s="26">
        <f>G588</f>
        <v>990</v>
      </c>
    </row>
    <row r="588" spans="1:7" ht="18.75" customHeight="1">
      <c r="A588" s="23"/>
      <c r="B588" s="23"/>
      <c r="C588" s="18" t="s">
        <v>134</v>
      </c>
      <c r="D588" s="18" t="s">
        <v>299</v>
      </c>
      <c r="E588" s="10" t="s">
        <v>135</v>
      </c>
      <c r="F588" s="25">
        <f>F589</f>
        <v>750</v>
      </c>
      <c r="G588" s="25">
        <f>G589</f>
        <v>990</v>
      </c>
    </row>
    <row r="589" spans="1:7" ht="18.75" customHeight="1">
      <c r="A589" s="18"/>
      <c r="B589" s="18"/>
      <c r="C589" s="18"/>
      <c r="D589" s="18" t="s">
        <v>16</v>
      </c>
      <c r="E589" s="11" t="s">
        <v>17</v>
      </c>
      <c r="F589" s="25">
        <v>750</v>
      </c>
      <c r="G589" s="25">
        <v>990</v>
      </c>
    </row>
    <row r="590" spans="1:7" ht="18.75" customHeight="1">
      <c r="A590" s="23"/>
      <c r="B590" s="23"/>
      <c r="C590" s="23" t="s">
        <v>136</v>
      </c>
      <c r="D590" s="23"/>
      <c r="E590" s="13" t="s">
        <v>137</v>
      </c>
      <c r="F590" s="26">
        <f>F591+F593</f>
        <v>620</v>
      </c>
      <c r="G590" s="26">
        <f>G591+G593</f>
        <v>790</v>
      </c>
    </row>
    <row r="591" spans="1:7" ht="18.75" customHeight="1">
      <c r="A591" s="23"/>
      <c r="B591" s="23"/>
      <c r="C591" s="18" t="s">
        <v>138</v>
      </c>
      <c r="D591" s="18" t="s">
        <v>299</v>
      </c>
      <c r="E591" s="10" t="s">
        <v>455</v>
      </c>
      <c r="F591" s="25">
        <f>F592</f>
        <v>620</v>
      </c>
      <c r="G591" s="25">
        <f>G592</f>
        <v>790</v>
      </c>
    </row>
    <row r="592" spans="1:7" ht="18.75" customHeight="1">
      <c r="A592" s="18"/>
      <c r="B592" s="18"/>
      <c r="C592" s="18"/>
      <c r="D592" s="18" t="s">
        <v>16</v>
      </c>
      <c r="E592" s="11" t="s">
        <v>17</v>
      </c>
      <c r="F592" s="25">
        <f>420+200</f>
        <v>620</v>
      </c>
      <c r="G592" s="25">
        <f>420+370</f>
        <v>790</v>
      </c>
    </row>
    <row r="593" spans="1:7" ht="47.25" customHeight="1" hidden="1">
      <c r="A593" s="18"/>
      <c r="B593" s="18"/>
      <c r="C593" s="18" t="s">
        <v>342</v>
      </c>
      <c r="D593" s="18"/>
      <c r="E593" s="11" t="s">
        <v>1022</v>
      </c>
      <c r="F593" s="25">
        <f>F594</f>
        <v>0</v>
      </c>
      <c r="G593" s="25">
        <f>G594</f>
        <v>0</v>
      </c>
    </row>
    <row r="594" spans="1:7" ht="18.75" customHeight="1" hidden="1">
      <c r="A594" s="18"/>
      <c r="B594" s="18"/>
      <c r="C594" s="18"/>
      <c r="D594" s="18" t="s">
        <v>16</v>
      </c>
      <c r="E594" s="11" t="s">
        <v>17</v>
      </c>
      <c r="F594" s="25"/>
      <c r="G594" s="25"/>
    </row>
    <row r="595" spans="1:7" ht="21.75" customHeight="1">
      <c r="A595" s="23"/>
      <c r="B595" s="23"/>
      <c r="C595" s="23" t="s">
        <v>139</v>
      </c>
      <c r="D595" s="23" t="s">
        <v>299</v>
      </c>
      <c r="E595" s="13" t="s">
        <v>140</v>
      </c>
      <c r="F595" s="26">
        <f aca="true" t="shared" si="45" ref="F595:G597">F596</f>
        <v>2680</v>
      </c>
      <c r="G595" s="26">
        <f t="shared" si="45"/>
        <v>2680</v>
      </c>
    </row>
    <row r="596" spans="1:7" ht="22.5" customHeight="1">
      <c r="A596" s="23"/>
      <c r="B596" s="23"/>
      <c r="C596" s="23" t="s">
        <v>141</v>
      </c>
      <c r="D596" s="23"/>
      <c r="E596" s="13" t="s">
        <v>29</v>
      </c>
      <c r="F596" s="26">
        <f t="shared" si="45"/>
        <v>2680</v>
      </c>
      <c r="G596" s="26">
        <f t="shared" si="45"/>
        <v>2680</v>
      </c>
    </row>
    <row r="597" spans="1:7" ht="18.75" customHeight="1">
      <c r="A597" s="23"/>
      <c r="B597" s="23"/>
      <c r="C597" s="18" t="s">
        <v>143</v>
      </c>
      <c r="D597" s="18" t="s">
        <v>299</v>
      </c>
      <c r="E597" s="10" t="s">
        <v>512</v>
      </c>
      <c r="F597" s="25">
        <f t="shared" si="45"/>
        <v>2680</v>
      </c>
      <c r="G597" s="25">
        <f t="shared" si="45"/>
        <v>2680</v>
      </c>
    </row>
    <row r="598" spans="1:7" ht="18.75" customHeight="1">
      <c r="A598" s="18"/>
      <c r="B598" s="18"/>
      <c r="C598" s="18"/>
      <c r="D598" s="18" t="s">
        <v>16</v>
      </c>
      <c r="E598" s="11" t="s">
        <v>17</v>
      </c>
      <c r="F598" s="25">
        <v>2680</v>
      </c>
      <c r="G598" s="25">
        <v>2680</v>
      </c>
    </row>
    <row r="599" spans="1:7" ht="37.5">
      <c r="A599" s="23"/>
      <c r="B599" s="23"/>
      <c r="C599" s="23" t="s">
        <v>234</v>
      </c>
      <c r="D599" s="23" t="s">
        <v>299</v>
      </c>
      <c r="E599" s="13" t="s">
        <v>742</v>
      </c>
      <c r="F599" s="26">
        <f aca="true" t="shared" si="46" ref="F599:G601">F600</f>
        <v>76.4</v>
      </c>
      <c r="G599" s="26">
        <f t="shared" si="46"/>
        <v>76.4</v>
      </c>
    </row>
    <row r="600" spans="1:7" ht="24.75" customHeight="1">
      <c r="A600" s="23"/>
      <c r="B600" s="23"/>
      <c r="C600" s="23" t="s">
        <v>235</v>
      </c>
      <c r="D600" s="23" t="s">
        <v>299</v>
      </c>
      <c r="E600" s="13" t="s">
        <v>236</v>
      </c>
      <c r="F600" s="26">
        <f t="shared" si="46"/>
        <v>76.4</v>
      </c>
      <c r="G600" s="26">
        <f t="shared" si="46"/>
        <v>76.4</v>
      </c>
    </row>
    <row r="601" spans="1:7" ht="37.5" customHeight="1">
      <c r="A601" s="23"/>
      <c r="B601" s="23"/>
      <c r="C601" s="23" t="s">
        <v>237</v>
      </c>
      <c r="D601" s="23"/>
      <c r="E601" s="13" t="s">
        <v>238</v>
      </c>
      <c r="F601" s="26">
        <f t="shared" si="46"/>
        <v>76.4</v>
      </c>
      <c r="G601" s="26">
        <f t="shared" si="46"/>
        <v>76.4</v>
      </c>
    </row>
    <row r="602" spans="1:7" ht="18.75" customHeight="1">
      <c r="A602" s="23"/>
      <c r="B602" s="23"/>
      <c r="C602" s="19" t="s">
        <v>239</v>
      </c>
      <c r="D602" s="18" t="s">
        <v>299</v>
      </c>
      <c r="E602" s="10" t="s">
        <v>240</v>
      </c>
      <c r="F602" s="25">
        <f>F603+F604</f>
        <v>76.4</v>
      </c>
      <c r="G602" s="25">
        <f>G603+G604</f>
        <v>76.4</v>
      </c>
    </row>
    <row r="603" spans="1:7" ht="37.5" customHeight="1">
      <c r="A603" s="18"/>
      <c r="B603" s="18"/>
      <c r="C603" s="18"/>
      <c r="D603" s="18" t="s">
        <v>33</v>
      </c>
      <c r="E603" s="11" t="s">
        <v>34</v>
      </c>
      <c r="F603" s="25">
        <v>1.4</v>
      </c>
      <c r="G603" s="25">
        <v>1.4</v>
      </c>
    </row>
    <row r="604" spans="1:7" ht="18.75" customHeight="1">
      <c r="A604" s="18"/>
      <c r="B604" s="18"/>
      <c r="C604" s="18"/>
      <c r="D604" s="18" t="s">
        <v>16</v>
      </c>
      <c r="E604" s="11" t="s">
        <v>17</v>
      </c>
      <c r="F604" s="25">
        <v>75</v>
      </c>
      <c r="G604" s="25">
        <v>75</v>
      </c>
    </row>
    <row r="605" spans="1:7" ht="25.5" customHeight="1">
      <c r="A605" s="18"/>
      <c r="B605" s="8" t="s">
        <v>419</v>
      </c>
      <c r="C605" s="19"/>
      <c r="D605" s="19"/>
      <c r="E605" s="9" t="s">
        <v>420</v>
      </c>
      <c r="F605" s="26">
        <f aca="true" t="shared" si="47" ref="F605:G610">F606</f>
        <v>32</v>
      </c>
      <c r="G605" s="26">
        <f t="shared" si="47"/>
        <v>32</v>
      </c>
    </row>
    <row r="606" spans="1:7" ht="25.5" customHeight="1">
      <c r="A606" s="18"/>
      <c r="B606" s="23" t="s">
        <v>504</v>
      </c>
      <c r="C606" s="23"/>
      <c r="D606" s="23"/>
      <c r="E606" s="12" t="s">
        <v>556</v>
      </c>
      <c r="F606" s="26">
        <f t="shared" si="47"/>
        <v>32</v>
      </c>
      <c r="G606" s="26">
        <f t="shared" si="47"/>
        <v>32</v>
      </c>
    </row>
    <row r="607" spans="1:7" ht="38.25" customHeight="1">
      <c r="A607" s="18"/>
      <c r="B607" s="18"/>
      <c r="C607" s="23" t="s">
        <v>234</v>
      </c>
      <c r="D607" s="23" t="s">
        <v>299</v>
      </c>
      <c r="E607" s="13" t="s">
        <v>742</v>
      </c>
      <c r="F607" s="26">
        <f t="shared" si="47"/>
        <v>32</v>
      </c>
      <c r="G607" s="26">
        <f t="shared" si="47"/>
        <v>32</v>
      </c>
    </row>
    <row r="608" spans="1:7" ht="27" customHeight="1">
      <c r="A608" s="18"/>
      <c r="B608" s="18"/>
      <c r="C608" s="23" t="s">
        <v>235</v>
      </c>
      <c r="D608" s="23" t="s">
        <v>299</v>
      </c>
      <c r="E608" s="13" t="s">
        <v>236</v>
      </c>
      <c r="F608" s="26">
        <f t="shared" si="47"/>
        <v>32</v>
      </c>
      <c r="G608" s="26">
        <f t="shared" si="47"/>
        <v>32</v>
      </c>
    </row>
    <row r="609" spans="1:7" ht="40.5" customHeight="1">
      <c r="A609" s="18"/>
      <c r="B609" s="18"/>
      <c r="C609" s="23" t="s">
        <v>237</v>
      </c>
      <c r="D609" s="23"/>
      <c r="E609" s="13" t="s">
        <v>238</v>
      </c>
      <c r="F609" s="26">
        <f t="shared" si="47"/>
        <v>32</v>
      </c>
      <c r="G609" s="26">
        <f t="shared" si="47"/>
        <v>32</v>
      </c>
    </row>
    <row r="610" spans="1:7" ht="18.75" customHeight="1">
      <c r="A610" s="18"/>
      <c r="B610" s="18"/>
      <c r="C610" s="18" t="s">
        <v>239</v>
      </c>
      <c r="D610" s="18" t="s">
        <v>299</v>
      </c>
      <c r="E610" s="10" t="s">
        <v>240</v>
      </c>
      <c r="F610" s="25">
        <f t="shared" si="47"/>
        <v>32</v>
      </c>
      <c r="G610" s="25">
        <f t="shared" si="47"/>
        <v>32</v>
      </c>
    </row>
    <row r="611" spans="1:7" ht="25.5" customHeight="1">
      <c r="A611" s="18"/>
      <c r="B611" s="18"/>
      <c r="C611" s="18"/>
      <c r="D611" s="18" t="s">
        <v>16</v>
      </c>
      <c r="E611" s="11" t="s">
        <v>17</v>
      </c>
      <c r="F611" s="25">
        <v>32</v>
      </c>
      <c r="G611" s="25">
        <v>32</v>
      </c>
    </row>
    <row r="612" spans="1:7" ht="18.75" customHeight="1">
      <c r="A612" s="18"/>
      <c r="B612" s="18"/>
      <c r="C612" s="18"/>
      <c r="D612" s="18"/>
      <c r="E612" s="10"/>
      <c r="F612" s="25"/>
      <c r="G612" s="25"/>
    </row>
    <row r="613" spans="1:7" ht="18.75">
      <c r="A613" s="23" t="s">
        <v>456</v>
      </c>
      <c r="B613" s="23" t="s">
        <v>299</v>
      </c>
      <c r="C613" s="23" t="s">
        <v>299</v>
      </c>
      <c r="D613" s="23" t="s">
        <v>299</v>
      </c>
      <c r="E613" s="13" t="s">
        <v>457</v>
      </c>
      <c r="F613" s="26">
        <f>F614+F622+F773</f>
        <v>1393308.6</v>
      </c>
      <c r="G613" s="26">
        <f>G614+G622+G773</f>
        <v>1404824.0000000002</v>
      </c>
    </row>
    <row r="614" spans="1:7" ht="18.75" customHeight="1">
      <c r="A614" s="23"/>
      <c r="B614" s="8" t="s">
        <v>356</v>
      </c>
      <c r="C614" s="8"/>
      <c r="D614" s="8"/>
      <c r="E614" s="9" t="s">
        <v>357</v>
      </c>
      <c r="F614" s="26">
        <f aca="true" t="shared" si="48" ref="F614:G618">F615</f>
        <v>53.6</v>
      </c>
      <c r="G614" s="26">
        <f t="shared" si="48"/>
        <v>53.6</v>
      </c>
    </row>
    <row r="615" spans="1:7" ht="18.75" customHeight="1">
      <c r="A615" s="23"/>
      <c r="B615" s="17" t="s">
        <v>360</v>
      </c>
      <c r="C615" s="8"/>
      <c r="D615" s="8"/>
      <c r="E615" s="9" t="s">
        <v>361</v>
      </c>
      <c r="F615" s="26">
        <f t="shared" si="48"/>
        <v>53.6</v>
      </c>
      <c r="G615" s="26">
        <f t="shared" si="48"/>
        <v>53.6</v>
      </c>
    </row>
    <row r="616" spans="1:7" ht="37.5" customHeight="1">
      <c r="A616" s="23"/>
      <c r="B616" s="23"/>
      <c r="C616" s="23" t="s">
        <v>234</v>
      </c>
      <c r="D616" s="23" t="s">
        <v>299</v>
      </c>
      <c r="E616" s="13" t="s">
        <v>742</v>
      </c>
      <c r="F616" s="26">
        <f t="shared" si="48"/>
        <v>53.6</v>
      </c>
      <c r="G616" s="26">
        <f t="shared" si="48"/>
        <v>53.6</v>
      </c>
    </row>
    <row r="617" spans="1:7" ht="18.75" customHeight="1">
      <c r="A617" s="23"/>
      <c r="B617" s="23"/>
      <c r="C617" s="23" t="s">
        <v>235</v>
      </c>
      <c r="D617" s="23" t="s">
        <v>299</v>
      </c>
      <c r="E617" s="13" t="s">
        <v>236</v>
      </c>
      <c r="F617" s="26">
        <f t="shared" si="48"/>
        <v>53.6</v>
      </c>
      <c r="G617" s="26">
        <f t="shared" si="48"/>
        <v>53.6</v>
      </c>
    </row>
    <row r="618" spans="1:7" ht="37.5" customHeight="1">
      <c r="A618" s="23"/>
      <c r="B618" s="23"/>
      <c r="C618" s="23" t="s">
        <v>237</v>
      </c>
      <c r="D618" s="23"/>
      <c r="E618" s="13" t="s">
        <v>238</v>
      </c>
      <c r="F618" s="26">
        <f t="shared" si="48"/>
        <v>53.6</v>
      </c>
      <c r="G618" s="26">
        <f t="shared" si="48"/>
        <v>53.6</v>
      </c>
    </row>
    <row r="619" spans="1:7" ht="18.75" customHeight="1">
      <c r="A619" s="23"/>
      <c r="B619" s="23"/>
      <c r="C619" s="18" t="s">
        <v>239</v>
      </c>
      <c r="D619" s="18" t="s">
        <v>299</v>
      </c>
      <c r="E619" s="10" t="s">
        <v>240</v>
      </c>
      <c r="F619" s="25">
        <f>F620+F621</f>
        <v>53.6</v>
      </c>
      <c r="G619" s="25">
        <f>G620+G621</f>
        <v>53.6</v>
      </c>
    </row>
    <row r="620" spans="1:7" ht="37.5" customHeight="1">
      <c r="A620" s="18"/>
      <c r="B620" s="18"/>
      <c r="C620" s="18" t="s">
        <v>239</v>
      </c>
      <c r="D620" s="18" t="s">
        <v>33</v>
      </c>
      <c r="E620" s="11" t="s">
        <v>34</v>
      </c>
      <c r="F620" s="25">
        <v>12</v>
      </c>
      <c r="G620" s="25">
        <v>12</v>
      </c>
    </row>
    <row r="621" spans="1:7" ht="18.75" customHeight="1">
      <c r="A621" s="18"/>
      <c r="B621" s="18"/>
      <c r="C621" s="18"/>
      <c r="D621" s="18" t="s">
        <v>16</v>
      </c>
      <c r="E621" s="11" t="s">
        <v>17</v>
      </c>
      <c r="F621" s="25">
        <v>41.6</v>
      </c>
      <c r="G621" s="25">
        <v>41.6</v>
      </c>
    </row>
    <row r="622" spans="1:7" ht="18.75">
      <c r="A622" s="18"/>
      <c r="B622" s="8" t="s">
        <v>419</v>
      </c>
      <c r="C622" s="8"/>
      <c r="D622" s="8"/>
      <c r="E622" s="9" t="s">
        <v>420</v>
      </c>
      <c r="F622" s="26">
        <f>F623+F659+F705+F729+F740</f>
        <v>1350625.2</v>
      </c>
      <c r="G622" s="26">
        <f>G623+G659+G705+G729+G740</f>
        <v>1362905.3</v>
      </c>
    </row>
    <row r="623" spans="1:7" ht="18.75">
      <c r="A623" s="18"/>
      <c r="B623" s="17" t="s">
        <v>458</v>
      </c>
      <c r="C623" s="8"/>
      <c r="D623" s="8"/>
      <c r="E623" s="9" t="s">
        <v>459</v>
      </c>
      <c r="F623" s="26">
        <f>F624+F645</f>
        <v>592445.1000000001</v>
      </c>
      <c r="G623" s="26">
        <f>G624+G645</f>
        <v>594361.1000000001</v>
      </c>
    </row>
    <row r="624" spans="1:7" ht="18.75" customHeight="1">
      <c r="A624" s="23"/>
      <c r="B624" s="23"/>
      <c r="C624" s="23" t="s">
        <v>6</v>
      </c>
      <c r="D624" s="23" t="s">
        <v>299</v>
      </c>
      <c r="E624" s="13" t="s">
        <v>7</v>
      </c>
      <c r="F624" s="26">
        <f>F625+F635</f>
        <v>591975.1000000001</v>
      </c>
      <c r="G624" s="26">
        <f>G625+G635</f>
        <v>593591.1000000001</v>
      </c>
    </row>
    <row r="625" spans="1:7" ht="18.75" customHeight="1">
      <c r="A625" s="23"/>
      <c r="B625" s="23"/>
      <c r="C625" s="23" t="s">
        <v>8</v>
      </c>
      <c r="D625" s="23" t="s">
        <v>299</v>
      </c>
      <c r="E625" s="13" t="s">
        <v>9</v>
      </c>
      <c r="F625" s="26">
        <f>F626</f>
        <v>10270</v>
      </c>
      <c r="G625" s="26">
        <f>G626</f>
        <v>12045</v>
      </c>
    </row>
    <row r="626" spans="1:7" ht="37.5">
      <c r="A626" s="23"/>
      <c r="B626" s="23"/>
      <c r="C626" s="23" t="s">
        <v>10</v>
      </c>
      <c r="D626" s="23"/>
      <c r="E626" s="13" t="s">
        <v>756</v>
      </c>
      <c r="F626" s="26">
        <f>F627+F629+F631+F633</f>
        <v>10270</v>
      </c>
      <c r="G626" s="26">
        <f>G627+G629+G631+G633</f>
        <v>12045</v>
      </c>
    </row>
    <row r="627" spans="1:7" ht="18.75">
      <c r="A627" s="23"/>
      <c r="B627" s="23"/>
      <c r="C627" s="18" t="s">
        <v>11</v>
      </c>
      <c r="D627" s="18" t="s">
        <v>299</v>
      </c>
      <c r="E627" s="10" t="s">
        <v>560</v>
      </c>
      <c r="F627" s="25">
        <f>F628</f>
        <v>9270</v>
      </c>
      <c r="G627" s="25">
        <f>G628</f>
        <v>10045</v>
      </c>
    </row>
    <row r="628" spans="1:7" ht="18.75" customHeight="1">
      <c r="A628" s="18"/>
      <c r="B628" s="18"/>
      <c r="C628" s="18"/>
      <c r="D628" s="18" t="s">
        <v>47</v>
      </c>
      <c r="E628" s="11" t="s">
        <v>48</v>
      </c>
      <c r="F628" s="25">
        <v>9270</v>
      </c>
      <c r="G628" s="25">
        <v>10045</v>
      </c>
    </row>
    <row r="629" spans="1:7" ht="18.75" customHeight="1" hidden="1">
      <c r="A629" s="23"/>
      <c r="B629" s="23"/>
      <c r="C629" s="18" t="s">
        <v>14</v>
      </c>
      <c r="D629" s="18"/>
      <c r="E629" s="10" t="s">
        <v>308</v>
      </c>
      <c r="F629" s="25">
        <f>F630</f>
        <v>0</v>
      </c>
      <c r="G629" s="25">
        <f>G630</f>
        <v>0</v>
      </c>
    </row>
    <row r="630" spans="1:7" ht="18.75" customHeight="1" hidden="1">
      <c r="A630" s="18"/>
      <c r="B630" s="18"/>
      <c r="C630" s="18"/>
      <c r="D630" s="18" t="s">
        <v>12</v>
      </c>
      <c r="E630" s="11" t="s">
        <v>13</v>
      </c>
      <c r="F630" s="25"/>
      <c r="G630" s="25"/>
    </row>
    <row r="631" spans="1:7" ht="18.75" customHeight="1" hidden="1">
      <c r="A631" s="23"/>
      <c r="B631" s="23"/>
      <c r="C631" s="18" t="s">
        <v>460</v>
      </c>
      <c r="D631" s="18"/>
      <c r="E631" s="10" t="s">
        <v>461</v>
      </c>
      <c r="F631" s="25">
        <f>F632</f>
        <v>0</v>
      </c>
      <c r="G631" s="25">
        <f>G632</f>
        <v>0</v>
      </c>
    </row>
    <row r="632" spans="1:7" ht="18.75" customHeight="1" hidden="1">
      <c r="A632" s="18"/>
      <c r="B632" s="18"/>
      <c r="C632" s="18"/>
      <c r="D632" s="18" t="s">
        <v>12</v>
      </c>
      <c r="E632" s="11" t="s">
        <v>13</v>
      </c>
      <c r="F632" s="25"/>
      <c r="G632" s="25"/>
    </row>
    <row r="633" spans="1:7" ht="18.75" customHeight="1">
      <c r="A633" s="18"/>
      <c r="B633" s="18"/>
      <c r="C633" s="18" t="s">
        <v>339</v>
      </c>
      <c r="D633" s="18"/>
      <c r="E633" s="11" t="s">
        <v>340</v>
      </c>
      <c r="F633" s="25">
        <f>F634</f>
        <v>1000</v>
      </c>
      <c r="G633" s="25">
        <f>G634</f>
        <v>2000</v>
      </c>
    </row>
    <row r="634" spans="1:7" ht="18.75" customHeight="1">
      <c r="A634" s="18"/>
      <c r="B634" s="18"/>
      <c r="C634" s="18"/>
      <c r="D634" s="18" t="s">
        <v>12</v>
      </c>
      <c r="E634" s="11" t="s">
        <v>13</v>
      </c>
      <c r="F634" s="25">
        <v>1000</v>
      </c>
      <c r="G634" s="25">
        <v>2000</v>
      </c>
    </row>
    <row r="635" spans="1:7" ht="37.5">
      <c r="A635" s="23"/>
      <c r="B635" s="23"/>
      <c r="C635" s="23" t="s">
        <v>27</v>
      </c>
      <c r="D635" s="23" t="s">
        <v>299</v>
      </c>
      <c r="E635" s="13" t="s">
        <v>462</v>
      </c>
      <c r="F635" s="26">
        <f>F636+F639</f>
        <v>581705.1000000001</v>
      </c>
      <c r="G635" s="26">
        <f>G636+G639</f>
        <v>581546.1000000001</v>
      </c>
    </row>
    <row r="636" spans="1:7" ht="27" customHeight="1">
      <c r="A636" s="23"/>
      <c r="B636" s="23"/>
      <c r="C636" s="23" t="s">
        <v>28</v>
      </c>
      <c r="D636" s="23"/>
      <c r="E636" s="13" t="s">
        <v>29</v>
      </c>
      <c r="F636" s="26">
        <f>F637</f>
        <v>117800</v>
      </c>
      <c r="G636" s="26">
        <f>G637</f>
        <v>117800</v>
      </c>
    </row>
    <row r="637" spans="1:7" ht="18.75" customHeight="1">
      <c r="A637" s="23"/>
      <c r="B637" s="23"/>
      <c r="C637" s="18" t="s">
        <v>30</v>
      </c>
      <c r="D637" s="18" t="s">
        <v>299</v>
      </c>
      <c r="E637" s="10" t="s">
        <v>463</v>
      </c>
      <c r="F637" s="25">
        <f>F638</f>
        <v>117800</v>
      </c>
      <c r="G637" s="25">
        <f>G638</f>
        <v>117800</v>
      </c>
    </row>
    <row r="638" spans="1:7" ht="18.75" customHeight="1">
      <c r="A638" s="18"/>
      <c r="B638" s="18"/>
      <c r="C638" s="18"/>
      <c r="D638" s="18" t="s">
        <v>12</v>
      </c>
      <c r="E638" s="11" t="s">
        <v>13</v>
      </c>
      <c r="F638" s="25">
        <v>117800</v>
      </c>
      <c r="G638" s="25">
        <v>117800</v>
      </c>
    </row>
    <row r="639" spans="1:7" ht="18.75" customHeight="1">
      <c r="A639" s="18"/>
      <c r="B639" s="18"/>
      <c r="C639" s="8" t="s">
        <v>41</v>
      </c>
      <c r="D639" s="15"/>
      <c r="E639" s="6" t="s">
        <v>42</v>
      </c>
      <c r="F639" s="26">
        <f>F642+F640</f>
        <v>463905.10000000003</v>
      </c>
      <c r="G639" s="26">
        <f>G642+G640</f>
        <v>463746.10000000003</v>
      </c>
    </row>
    <row r="640" spans="1:7" ht="18.75" customHeight="1">
      <c r="A640" s="18"/>
      <c r="B640" s="18"/>
      <c r="C640" s="18" t="s">
        <v>905</v>
      </c>
      <c r="D640" s="18"/>
      <c r="E640" s="11" t="s">
        <v>906</v>
      </c>
      <c r="F640" s="25">
        <f>F641</f>
        <v>3745</v>
      </c>
      <c r="G640" s="25">
        <f>G641</f>
        <v>3745</v>
      </c>
    </row>
    <row r="641" spans="1:7" ht="18.75" customHeight="1">
      <c r="A641" s="18"/>
      <c r="B641" s="18"/>
      <c r="C641" s="18"/>
      <c r="D641" s="18" t="s">
        <v>12</v>
      </c>
      <c r="E641" s="11" t="s">
        <v>13</v>
      </c>
      <c r="F641" s="25">
        <v>3745</v>
      </c>
      <c r="G641" s="25">
        <v>3745</v>
      </c>
    </row>
    <row r="642" spans="1:7" ht="22.5" customHeight="1">
      <c r="A642" s="18"/>
      <c r="B642" s="18"/>
      <c r="C642" s="257" t="s">
        <v>309</v>
      </c>
      <c r="D642" s="257"/>
      <c r="E642" s="252" t="s">
        <v>503</v>
      </c>
      <c r="F642" s="262">
        <f>F644+F643</f>
        <v>460160.10000000003</v>
      </c>
      <c r="G642" s="262">
        <f>G644+G643</f>
        <v>460001.10000000003</v>
      </c>
    </row>
    <row r="643" spans="1:8" s="193" customFormat="1" ht="22.5" customHeight="1">
      <c r="A643" s="258"/>
      <c r="B643" s="258"/>
      <c r="C643" s="257"/>
      <c r="D643" s="258" t="s">
        <v>21</v>
      </c>
      <c r="E643" s="253" t="s">
        <v>22</v>
      </c>
      <c r="F643" s="259">
        <f>145.5+519.5</f>
        <v>665</v>
      </c>
      <c r="G643" s="259">
        <f>145.5+519.5</f>
        <v>665</v>
      </c>
      <c r="H643" s="2"/>
    </row>
    <row r="644" spans="1:8" s="193" customFormat="1" ht="18.75" customHeight="1">
      <c r="A644" s="258"/>
      <c r="B644" s="258"/>
      <c r="C644" s="257"/>
      <c r="D644" s="258" t="s">
        <v>12</v>
      </c>
      <c r="E644" s="253" t="s">
        <v>13</v>
      </c>
      <c r="F644" s="259">
        <f>68633.8+360666.5+8119.4+22075.4</f>
        <v>459495.10000000003</v>
      </c>
      <c r="G644" s="259">
        <f>68801.1+359894.3+8243+22397.7</f>
        <v>459336.10000000003</v>
      </c>
      <c r="H644" s="2"/>
    </row>
    <row r="645" spans="1:7" ht="37.5" customHeight="1">
      <c r="A645" s="23"/>
      <c r="B645" s="23"/>
      <c r="C645" s="23" t="s">
        <v>83</v>
      </c>
      <c r="D645" s="23"/>
      <c r="E645" s="13" t="s">
        <v>794</v>
      </c>
      <c r="F645" s="26">
        <f>F646+F655</f>
        <v>470</v>
      </c>
      <c r="G645" s="26">
        <f>G646+G655</f>
        <v>770</v>
      </c>
    </row>
    <row r="646" spans="1:7" ht="18.75" customHeight="1">
      <c r="A646" s="23"/>
      <c r="B646" s="23"/>
      <c r="C646" s="23" t="s">
        <v>84</v>
      </c>
      <c r="D646" s="23"/>
      <c r="E646" s="13" t="s">
        <v>385</v>
      </c>
      <c r="F646" s="26">
        <f>F647+F652</f>
        <v>170</v>
      </c>
      <c r="G646" s="26">
        <f>G647+G652</f>
        <v>470</v>
      </c>
    </row>
    <row r="647" spans="1:7" ht="18.75" customHeight="1">
      <c r="A647" s="23"/>
      <c r="B647" s="23"/>
      <c r="C647" s="23" t="s">
        <v>300</v>
      </c>
      <c r="D647" s="23"/>
      <c r="E647" s="13" t="s">
        <v>554</v>
      </c>
      <c r="F647" s="26">
        <f>F648+F650</f>
        <v>170</v>
      </c>
      <c r="G647" s="26">
        <f>G648+G650</f>
        <v>170</v>
      </c>
    </row>
    <row r="648" spans="1:7" ht="18.75" customHeight="1" hidden="1">
      <c r="A648" s="23"/>
      <c r="B648" s="23"/>
      <c r="C648" s="18" t="s">
        <v>344</v>
      </c>
      <c r="D648" s="18" t="s">
        <v>299</v>
      </c>
      <c r="E648" s="10" t="s">
        <v>907</v>
      </c>
      <c r="F648" s="25">
        <f>F649</f>
        <v>0</v>
      </c>
      <c r="G648" s="25">
        <f>G649</f>
        <v>0</v>
      </c>
    </row>
    <row r="649" spans="1:7" ht="18.75" customHeight="1" hidden="1">
      <c r="A649" s="23"/>
      <c r="B649" s="23"/>
      <c r="C649" s="23"/>
      <c r="D649" s="18" t="s">
        <v>12</v>
      </c>
      <c r="E649" s="11" t="s">
        <v>13</v>
      </c>
      <c r="F649" s="25"/>
      <c r="G649" s="25"/>
    </row>
    <row r="650" spans="1:7" ht="18.75" customHeight="1">
      <c r="A650" s="23"/>
      <c r="B650" s="23"/>
      <c r="C650" s="18" t="s">
        <v>301</v>
      </c>
      <c r="D650" s="18" t="s">
        <v>299</v>
      </c>
      <c r="E650" s="10" t="s">
        <v>561</v>
      </c>
      <c r="F650" s="25">
        <f>F651</f>
        <v>170</v>
      </c>
      <c r="G650" s="25">
        <f>G651</f>
        <v>170</v>
      </c>
    </row>
    <row r="651" spans="1:7" ht="18.75" customHeight="1">
      <c r="A651" s="23"/>
      <c r="B651" s="23"/>
      <c r="C651" s="18"/>
      <c r="D651" s="18" t="s">
        <v>12</v>
      </c>
      <c r="E651" s="11" t="s">
        <v>13</v>
      </c>
      <c r="F651" s="25">
        <v>170</v>
      </c>
      <c r="G651" s="25">
        <v>170</v>
      </c>
    </row>
    <row r="652" spans="1:7" ht="49.5" customHeight="1">
      <c r="A652" s="23"/>
      <c r="B652" s="23"/>
      <c r="C652" s="23" t="s">
        <v>563</v>
      </c>
      <c r="D652" s="23"/>
      <c r="E652" s="13" t="s">
        <v>908</v>
      </c>
      <c r="F652" s="26">
        <f>F653</f>
        <v>0</v>
      </c>
      <c r="G652" s="26">
        <f>G653</f>
        <v>300</v>
      </c>
    </row>
    <row r="653" spans="1:7" ht="18.75" customHeight="1">
      <c r="A653" s="23"/>
      <c r="B653" s="23"/>
      <c r="C653" s="18" t="s">
        <v>1053</v>
      </c>
      <c r="D653" s="18"/>
      <c r="E653" s="11" t="s">
        <v>766</v>
      </c>
      <c r="F653" s="25">
        <f>F654</f>
        <v>0</v>
      </c>
      <c r="G653" s="25">
        <f>G654</f>
        <v>300</v>
      </c>
    </row>
    <row r="654" spans="1:7" ht="18.75" customHeight="1">
      <c r="A654" s="23"/>
      <c r="B654" s="23"/>
      <c r="C654" s="18"/>
      <c r="D654" s="18" t="s">
        <v>12</v>
      </c>
      <c r="E654" s="11" t="s">
        <v>13</v>
      </c>
      <c r="F654" s="25"/>
      <c r="G654" s="25">
        <v>300</v>
      </c>
    </row>
    <row r="655" spans="1:7" ht="18.75" customHeight="1">
      <c r="A655" s="23"/>
      <c r="B655" s="23"/>
      <c r="C655" s="23" t="s">
        <v>95</v>
      </c>
      <c r="D655" s="23"/>
      <c r="E655" s="13" t="s">
        <v>96</v>
      </c>
      <c r="F655" s="26">
        <f aca="true" t="shared" si="49" ref="F655:G657">F656</f>
        <v>300</v>
      </c>
      <c r="G655" s="26">
        <f t="shared" si="49"/>
        <v>300</v>
      </c>
    </row>
    <row r="656" spans="1:7" ht="18.75" customHeight="1">
      <c r="A656" s="23"/>
      <c r="B656" s="23"/>
      <c r="C656" s="23" t="s">
        <v>101</v>
      </c>
      <c r="D656" s="23"/>
      <c r="E656" s="13" t="s">
        <v>555</v>
      </c>
      <c r="F656" s="26">
        <f t="shared" si="49"/>
        <v>300</v>
      </c>
      <c r="G656" s="26">
        <f t="shared" si="49"/>
        <v>300</v>
      </c>
    </row>
    <row r="657" spans="1:7" ht="18.75" customHeight="1">
      <c r="A657" s="23"/>
      <c r="B657" s="23"/>
      <c r="C657" s="18" t="s">
        <v>1054</v>
      </c>
      <c r="D657" s="18"/>
      <c r="E657" s="11" t="s">
        <v>510</v>
      </c>
      <c r="F657" s="25">
        <f t="shared" si="49"/>
        <v>300</v>
      </c>
      <c r="G657" s="25">
        <f t="shared" si="49"/>
        <v>300</v>
      </c>
    </row>
    <row r="658" spans="1:7" ht="18.75" customHeight="1">
      <c r="A658" s="18"/>
      <c r="B658" s="18"/>
      <c r="C658" s="18"/>
      <c r="D658" s="18" t="s">
        <v>12</v>
      </c>
      <c r="E658" s="11" t="s">
        <v>13</v>
      </c>
      <c r="F658" s="25">
        <v>300</v>
      </c>
      <c r="G658" s="25">
        <v>300</v>
      </c>
    </row>
    <row r="659" spans="1:7" ht="18.75">
      <c r="A659" s="18"/>
      <c r="B659" s="8" t="s">
        <v>421</v>
      </c>
      <c r="C659" s="8"/>
      <c r="D659" s="8"/>
      <c r="E659" s="9" t="s">
        <v>422</v>
      </c>
      <c r="F659" s="26">
        <f>F660+F689</f>
        <v>622183</v>
      </c>
      <c r="G659" s="26">
        <f>G660+G689</f>
        <v>630543.8</v>
      </c>
    </row>
    <row r="660" spans="1:7" ht="18.75">
      <c r="A660" s="23"/>
      <c r="B660" s="23"/>
      <c r="C660" s="23" t="s">
        <v>6</v>
      </c>
      <c r="D660" s="23" t="s">
        <v>299</v>
      </c>
      <c r="E660" s="13" t="s">
        <v>7</v>
      </c>
      <c r="F660" s="26">
        <f>F661+F676</f>
        <v>621633</v>
      </c>
      <c r="G660" s="26">
        <f>G661+G676</f>
        <v>629993.8</v>
      </c>
    </row>
    <row r="661" spans="1:7" ht="18.75">
      <c r="A661" s="23"/>
      <c r="B661" s="23"/>
      <c r="C661" s="23" t="s">
        <v>8</v>
      </c>
      <c r="D661" s="23" t="s">
        <v>299</v>
      </c>
      <c r="E661" s="13" t="s">
        <v>9</v>
      </c>
      <c r="F661" s="26">
        <f>F662+F673</f>
        <v>3600</v>
      </c>
      <c r="G661" s="26">
        <f>G662+G673</f>
        <v>9917</v>
      </c>
    </row>
    <row r="662" spans="1:7" ht="39.75" customHeight="1">
      <c r="A662" s="23"/>
      <c r="B662" s="23"/>
      <c r="C662" s="23" t="s">
        <v>10</v>
      </c>
      <c r="D662" s="23"/>
      <c r="E662" s="13" t="s">
        <v>756</v>
      </c>
      <c r="F662" s="26">
        <f>F663+F665+F667</f>
        <v>3000</v>
      </c>
      <c r="G662" s="26">
        <f>G663+G665+G667</f>
        <v>9267</v>
      </c>
    </row>
    <row r="663" spans="1:7" ht="18.75" customHeight="1" hidden="1">
      <c r="A663" s="23"/>
      <c r="B663" s="23"/>
      <c r="C663" s="18" t="s">
        <v>14</v>
      </c>
      <c r="D663" s="18" t="s">
        <v>299</v>
      </c>
      <c r="E663" s="10" t="s">
        <v>308</v>
      </c>
      <c r="F663" s="25">
        <f>F664</f>
        <v>0</v>
      </c>
      <c r="G663" s="25">
        <f>G664</f>
        <v>0</v>
      </c>
    </row>
    <row r="664" spans="1:7" ht="18.75" customHeight="1" hidden="1">
      <c r="A664" s="18"/>
      <c r="B664" s="18"/>
      <c r="C664" s="18"/>
      <c r="D664" s="18" t="s">
        <v>12</v>
      </c>
      <c r="E664" s="11" t="s">
        <v>13</v>
      </c>
      <c r="F664" s="25"/>
      <c r="G664" s="25"/>
    </row>
    <row r="665" spans="1:7" ht="18.75" customHeight="1" hidden="1">
      <c r="A665" s="23"/>
      <c r="B665" s="23"/>
      <c r="C665" s="18" t="s">
        <v>460</v>
      </c>
      <c r="D665" s="18"/>
      <c r="E665" s="10" t="s">
        <v>461</v>
      </c>
      <c r="F665" s="25">
        <f>F666</f>
        <v>0</v>
      </c>
      <c r="G665" s="25">
        <f>G666</f>
        <v>0</v>
      </c>
    </row>
    <row r="666" spans="1:7" ht="18.75" customHeight="1" hidden="1">
      <c r="A666" s="18"/>
      <c r="B666" s="18"/>
      <c r="C666" s="18"/>
      <c r="D666" s="18" t="s">
        <v>12</v>
      </c>
      <c r="E666" s="11" t="s">
        <v>13</v>
      </c>
      <c r="F666" s="25"/>
      <c r="G666" s="25"/>
    </row>
    <row r="667" spans="1:7" ht="18.75">
      <c r="A667" s="23"/>
      <c r="B667" s="23"/>
      <c r="C667" s="18" t="s">
        <v>15</v>
      </c>
      <c r="D667" s="18" t="s">
        <v>299</v>
      </c>
      <c r="E667" s="10" t="s">
        <v>423</v>
      </c>
      <c r="F667" s="25">
        <f>F668</f>
        <v>3000</v>
      </c>
      <c r="G667" s="25">
        <f>G668</f>
        <v>9267</v>
      </c>
    </row>
    <row r="668" spans="1:7" ht="18.75">
      <c r="A668" s="18"/>
      <c r="B668" s="18"/>
      <c r="C668" s="18"/>
      <c r="D668" s="18" t="s">
        <v>12</v>
      </c>
      <c r="E668" s="11" t="s">
        <v>13</v>
      </c>
      <c r="F668" s="25">
        <v>3000</v>
      </c>
      <c r="G668" s="25">
        <v>9267</v>
      </c>
    </row>
    <row r="669" spans="1:7" ht="37.5" hidden="1">
      <c r="A669" s="18"/>
      <c r="B669" s="18"/>
      <c r="C669" s="260" t="s">
        <v>767</v>
      </c>
      <c r="D669" s="260"/>
      <c r="E669" s="10" t="s">
        <v>988</v>
      </c>
      <c r="F669" s="25">
        <f>F670</f>
        <v>0</v>
      </c>
      <c r="G669" s="25">
        <f>G670</f>
        <v>0</v>
      </c>
    </row>
    <row r="670" spans="1:7" ht="18.75" hidden="1">
      <c r="A670" s="18"/>
      <c r="B670" s="18"/>
      <c r="C670" s="18"/>
      <c r="D670" s="18" t="s">
        <v>12</v>
      </c>
      <c r="E670" s="11" t="s">
        <v>13</v>
      </c>
      <c r="F670" s="25"/>
      <c r="G670" s="25"/>
    </row>
    <row r="671" spans="1:7" ht="18.75" hidden="1">
      <c r="A671" s="18"/>
      <c r="B671" s="18"/>
      <c r="C671" s="18"/>
      <c r="D671" s="18"/>
      <c r="E671" s="11" t="s">
        <v>792</v>
      </c>
      <c r="F671" s="25"/>
      <c r="G671" s="25"/>
    </row>
    <row r="672" spans="1:7" ht="18.75" hidden="1">
      <c r="A672" s="18"/>
      <c r="B672" s="18"/>
      <c r="C672" s="18"/>
      <c r="D672" s="18"/>
      <c r="E672" s="11" t="s">
        <v>1023</v>
      </c>
      <c r="F672" s="25"/>
      <c r="G672" s="25"/>
    </row>
    <row r="673" spans="1:7" ht="37.5" customHeight="1">
      <c r="A673" s="23"/>
      <c r="B673" s="23"/>
      <c r="C673" s="23" t="s">
        <v>18</v>
      </c>
      <c r="D673" s="23"/>
      <c r="E673" s="13" t="s">
        <v>562</v>
      </c>
      <c r="F673" s="26">
        <f>F674</f>
        <v>600</v>
      </c>
      <c r="G673" s="26">
        <f>G674</f>
        <v>650</v>
      </c>
    </row>
    <row r="674" spans="1:7" ht="18.75" customHeight="1">
      <c r="A674" s="23"/>
      <c r="B674" s="23"/>
      <c r="C674" s="18" t="s">
        <v>25</v>
      </c>
      <c r="D674" s="18" t="s">
        <v>299</v>
      </c>
      <c r="E674" s="10" t="s">
        <v>464</v>
      </c>
      <c r="F674" s="25">
        <f>F675</f>
        <v>600</v>
      </c>
      <c r="G674" s="25">
        <f>G675</f>
        <v>650</v>
      </c>
    </row>
    <row r="675" spans="1:7" ht="18.75" customHeight="1">
      <c r="A675" s="18"/>
      <c r="B675" s="18"/>
      <c r="C675" s="18"/>
      <c r="D675" s="18" t="s">
        <v>12</v>
      </c>
      <c r="E675" s="11" t="s">
        <v>13</v>
      </c>
      <c r="F675" s="25">
        <v>600</v>
      </c>
      <c r="G675" s="25">
        <v>650</v>
      </c>
    </row>
    <row r="676" spans="1:7" ht="37.5" customHeight="1">
      <c r="A676" s="23"/>
      <c r="B676" s="23"/>
      <c r="C676" s="23" t="s">
        <v>27</v>
      </c>
      <c r="D676" s="23" t="s">
        <v>299</v>
      </c>
      <c r="E676" s="13" t="s">
        <v>462</v>
      </c>
      <c r="F676" s="26">
        <f>F677+F682</f>
        <v>618033</v>
      </c>
      <c r="G676" s="26">
        <f>G677+G682</f>
        <v>620076.8</v>
      </c>
    </row>
    <row r="677" spans="1:7" ht="25.5" customHeight="1">
      <c r="A677" s="23"/>
      <c r="B677" s="23"/>
      <c r="C677" s="23" t="s">
        <v>28</v>
      </c>
      <c r="D677" s="23"/>
      <c r="E677" s="13" t="s">
        <v>29</v>
      </c>
      <c r="F677" s="26">
        <f>F678+F680</f>
        <v>90766.5</v>
      </c>
      <c r="G677" s="26">
        <f>G678+G680</f>
        <v>90766.5</v>
      </c>
    </row>
    <row r="678" spans="1:7" ht="18.75" customHeight="1">
      <c r="A678" s="23"/>
      <c r="B678" s="23"/>
      <c r="C678" s="18" t="s">
        <v>35</v>
      </c>
      <c r="D678" s="18" t="s">
        <v>299</v>
      </c>
      <c r="E678" s="10" t="s">
        <v>36</v>
      </c>
      <c r="F678" s="25">
        <f>F679</f>
        <v>90300</v>
      </c>
      <c r="G678" s="25">
        <f>G679</f>
        <v>90300</v>
      </c>
    </row>
    <row r="679" spans="1:7" ht="18.75" customHeight="1">
      <c r="A679" s="18"/>
      <c r="B679" s="18"/>
      <c r="C679" s="18"/>
      <c r="D679" s="18" t="s">
        <v>12</v>
      </c>
      <c r="E679" s="11" t="s">
        <v>13</v>
      </c>
      <c r="F679" s="25">
        <v>90300</v>
      </c>
      <c r="G679" s="25">
        <v>90300</v>
      </c>
    </row>
    <row r="680" spans="1:7" ht="63" customHeight="1">
      <c r="A680" s="18"/>
      <c r="B680" s="18"/>
      <c r="C680" s="76" t="s">
        <v>768</v>
      </c>
      <c r="D680" s="76"/>
      <c r="E680" s="282" t="s">
        <v>1024</v>
      </c>
      <c r="F680" s="25">
        <f>F681</f>
        <v>466.5</v>
      </c>
      <c r="G680" s="25">
        <f>G681</f>
        <v>466.5</v>
      </c>
    </row>
    <row r="681" spans="1:7" ht="18.75" customHeight="1">
      <c r="A681" s="18"/>
      <c r="B681" s="18"/>
      <c r="C681" s="18"/>
      <c r="D681" s="18" t="s">
        <v>12</v>
      </c>
      <c r="E681" s="11" t="s">
        <v>13</v>
      </c>
      <c r="F681" s="25">
        <v>466.5</v>
      </c>
      <c r="G681" s="25">
        <v>466.5</v>
      </c>
    </row>
    <row r="682" spans="1:7" ht="18.75" customHeight="1">
      <c r="A682" s="18"/>
      <c r="B682" s="18"/>
      <c r="C682" s="8" t="s">
        <v>41</v>
      </c>
      <c r="D682" s="15"/>
      <c r="E682" s="6" t="s">
        <v>42</v>
      </c>
      <c r="F682" s="26">
        <f>F685+F687+F683</f>
        <v>527266.5</v>
      </c>
      <c r="G682" s="26">
        <f>G685+G687+G683</f>
        <v>529310.3</v>
      </c>
    </row>
    <row r="683" spans="1:7" ht="18.75" customHeight="1">
      <c r="A683" s="18"/>
      <c r="B683" s="18"/>
      <c r="C683" s="18" t="s">
        <v>905</v>
      </c>
      <c r="D683" s="18"/>
      <c r="E683" s="11" t="s">
        <v>906</v>
      </c>
      <c r="F683" s="25">
        <f>F684</f>
        <v>8160</v>
      </c>
      <c r="G683" s="25">
        <f>G684</f>
        <v>8160</v>
      </c>
    </row>
    <row r="684" spans="1:7" ht="18.75" customHeight="1">
      <c r="A684" s="18"/>
      <c r="B684" s="18"/>
      <c r="C684" s="18"/>
      <c r="D684" s="18" t="s">
        <v>12</v>
      </c>
      <c r="E684" s="11" t="s">
        <v>13</v>
      </c>
      <c r="F684" s="25">
        <v>8160</v>
      </c>
      <c r="G684" s="25">
        <v>8160</v>
      </c>
    </row>
    <row r="685" spans="1:7" ht="23.25" customHeight="1">
      <c r="A685" s="18"/>
      <c r="B685" s="18"/>
      <c r="C685" s="257" t="s">
        <v>309</v>
      </c>
      <c r="D685" s="257"/>
      <c r="E685" s="252" t="s">
        <v>503</v>
      </c>
      <c r="F685" s="259">
        <f>F686</f>
        <v>513341.80000000005</v>
      </c>
      <c r="G685" s="259">
        <f>G686</f>
        <v>515385.60000000003</v>
      </c>
    </row>
    <row r="686" spans="1:7" ht="18.75" customHeight="1">
      <c r="A686" s="18"/>
      <c r="B686" s="18"/>
      <c r="C686" s="257"/>
      <c r="D686" s="258" t="s">
        <v>12</v>
      </c>
      <c r="E686" s="253" t="s">
        <v>13</v>
      </c>
      <c r="F686" s="259">
        <f>480661.4+15756.7+16915.3+8.4</f>
        <v>513341.80000000005</v>
      </c>
      <c r="G686" s="259">
        <f>482709.4+15857.3+16810.5+8.4</f>
        <v>515385.60000000003</v>
      </c>
    </row>
    <row r="687" spans="1:7" ht="56.25" customHeight="1">
      <c r="A687" s="18"/>
      <c r="B687" s="18"/>
      <c r="C687" s="257" t="s">
        <v>811</v>
      </c>
      <c r="D687" s="257"/>
      <c r="E687" s="253" t="s">
        <v>1025</v>
      </c>
      <c r="F687" s="259">
        <f>F688</f>
        <v>5764.7</v>
      </c>
      <c r="G687" s="259">
        <f>G688</f>
        <v>5764.7</v>
      </c>
    </row>
    <row r="688" spans="1:7" ht="18.75" customHeight="1">
      <c r="A688" s="18"/>
      <c r="B688" s="18"/>
      <c r="C688" s="257"/>
      <c r="D688" s="258" t="s">
        <v>12</v>
      </c>
      <c r="E688" s="253" t="s">
        <v>13</v>
      </c>
      <c r="F688" s="259">
        <v>5764.7</v>
      </c>
      <c r="G688" s="259">
        <v>5764.7</v>
      </c>
    </row>
    <row r="689" spans="1:7" ht="37.5" customHeight="1">
      <c r="A689" s="23"/>
      <c r="B689" s="23"/>
      <c r="C689" s="23" t="s">
        <v>83</v>
      </c>
      <c r="D689" s="23"/>
      <c r="E689" s="13" t="s">
        <v>794</v>
      </c>
      <c r="F689" s="26">
        <f>F690+F701</f>
        <v>550</v>
      </c>
      <c r="G689" s="26">
        <f>G690+G701</f>
        <v>550</v>
      </c>
    </row>
    <row r="690" spans="1:7" ht="18.75" customHeight="1">
      <c r="A690" s="23"/>
      <c r="B690" s="23"/>
      <c r="C690" s="23" t="s">
        <v>84</v>
      </c>
      <c r="D690" s="23"/>
      <c r="E690" s="13" t="s">
        <v>385</v>
      </c>
      <c r="F690" s="26">
        <f>F691+F696</f>
        <v>350</v>
      </c>
      <c r="G690" s="26">
        <f>G691+G696</f>
        <v>350</v>
      </c>
    </row>
    <row r="691" spans="1:7" ht="18.75" customHeight="1">
      <c r="A691" s="23"/>
      <c r="B691" s="23"/>
      <c r="C691" s="23" t="s">
        <v>300</v>
      </c>
      <c r="D691" s="23"/>
      <c r="E691" s="13" t="s">
        <v>554</v>
      </c>
      <c r="F691" s="26">
        <f>F692+F694</f>
        <v>350</v>
      </c>
      <c r="G691" s="26">
        <f>G692+G694</f>
        <v>350</v>
      </c>
    </row>
    <row r="692" spans="1:7" ht="18.75" customHeight="1" hidden="1">
      <c r="A692" s="23"/>
      <c r="B692" s="23"/>
      <c r="C692" s="18" t="s">
        <v>344</v>
      </c>
      <c r="D692" s="18" t="s">
        <v>299</v>
      </c>
      <c r="E692" s="10" t="s">
        <v>907</v>
      </c>
      <c r="F692" s="25">
        <f>F693</f>
        <v>0</v>
      </c>
      <c r="G692" s="25">
        <f>G693</f>
        <v>0</v>
      </c>
    </row>
    <row r="693" spans="1:7" ht="18.75" customHeight="1" hidden="1">
      <c r="A693" s="23"/>
      <c r="B693" s="23"/>
      <c r="C693" s="23"/>
      <c r="D693" s="18" t="s">
        <v>12</v>
      </c>
      <c r="E693" s="11" t="s">
        <v>13</v>
      </c>
      <c r="F693" s="25"/>
      <c r="G693" s="25"/>
    </row>
    <row r="694" spans="1:7" ht="18.75" customHeight="1">
      <c r="A694" s="23"/>
      <c r="B694" s="23"/>
      <c r="C694" s="18" t="s">
        <v>301</v>
      </c>
      <c r="D694" s="18" t="s">
        <v>299</v>
      </c>
      <c r="E694" s="10" t="s">
        <v>561</v>
      </c>
      <c r="F694" s="25">
        <f>F695</f>
        <v>350</v>
      </c>
      <c r="G694" s="25">
        <f>G695</f>
        <v>350</v>
      </c>
    </row>
    <row r="695" spans="1:7" ht="18.75" customHeight="1">
      <c r="A695" s="23"/>
      <c r="B695" s="23"/>
      <c r="C695" s="18"/>
      <c r="D695" s="18" t="s">
        <v>12</v>
      </c>
      <c r="E695" s="11" t="s">
        <v>13</v>
      </c>
      <c r="F695" s="25">
        <v>350</v>
      </c>
      <c r="G695" s="25">
        <v>350</v>
      </c>
    </row>
    <row r="696" spans="1:7" ht="37.5" hidden="1">
      <c r="A696" s="18"/>
      <c r="B696" s="18"/>
      <c r="C696" s="23" t="s">
        <v>563</v>
      </c>
      <c r="D696" s="23"/>
      <c r="E696" s="13" t="s">
        <v>908</v>
      </c>
      <c r="F696" s="26">
        <f>F699+F697</f>
        <v>0</v>
      </c>
      <c r="G696" s="26">
        <f>G699+G697</f>
        <v>0</v>
      </c>
    </row>
    <row r="697" spans="1:7" ht="18.75" customHeight="1" hidden="1">
      <c r="A697" s="18"/>
      <c r="B697" s="18"/>
      <c r="C697" s="76" t="s">
        <v>1055</v>
      </c>
      <c r="D697" s="76"/>
      <c r="E697" s="282" t="s">
        <v>909</v>
      </c>
      <c r="F697" s="25">
        <f>F698</f>
        <v>0</v>
      </c>
      <c r="G697" s="25">
        <f>G698</f>
        <v>0</v>
      </c>
    </row>
    <row r="698" spans="1:7" ht="18.75" customHeight="1" hidden="1">
      <c r="A698" s="18"/>
      <c r="B698" s="18"/>
      <c r="C698" s="18"/>
      <c r="D698" s="18" t="s">
        <v>12</v>
      </c>
      <c r="E698" s="11" t="s">
        <v>13</v>
      </c>
      <c r="F698" s="25"/>
      <c r="G698" s="25"/>
    </row>
    <row r="699" spans="1:7" ht="18.75" customHeight="1" hidden="1">
      <c r="A699" s="18"/>
      <c r="B699" s="18"/>
      <c r="C699" s="18" t="s">
        <v>564</v>
      </c>
      <c r="D699" s="18"/>
      <c r="E699" s="11" t="s">
        <v>1026</v>
      </c>
      <c r="F699" s="25">
        <f>F700</f>
        <v>0</v>
      </c>
      <c r="G699" s="25">
        <f>G700</f>
        <v>0</v>
      </c>
    </row>
    <row r="700" spans="1:7" ht="18.75" customHeight="1" hidden="1">
      <c r="A700" s="18"/>
      <c r="B700" s="18"/>
      <c r="C700" s="18"/>
      <c r="D700" s="18" t="s">
        <v>12</v>
      </c>
      <c r="E700" s="11" t="s">
        <v>13</v>
      </c>
      <c r="F700" s="25"/>
      <c r="G700" s="25"/>
    </row>
    <row r="701" spans="1:7" ht="18.75" customHeight="1">
      <c r="A701" s="18"/>
      <c r="B701" s="18"/>
      <c r="C701" s="23" t="s">
        <v>95</v>
      </c>
      <c r="D701" s="23"/>
      <c r="E701" s="13" t="s">
        <v>96</v>
      </c>
      <c r="F701" s="26">
        <f aca="true" t="shared" si="50" ref="F701:G703">F702</f>
        <v>200</v>
      </c>
      <c r="G701" s="26">
        <f t="shared" si="50"/>
        <v>200</v>
      </c>
    </row>
    <row r="702" spans="1:7" ht="18.75" customHeight="1">
      <c r="A702" s="18"/>
      <c r="B702" s="18"/>
      <c r="C702" s="23" t="s">
        <v>101</v>
      </c>
      <c r="D702" s="23"/>
      <c r="E702" s="13" t="s">
        <v>555</v>
      </c>
      <c r="F702" s="26">
        <f t="shared" si="50"/>
        <v>200</v>
      </c>
      <c r="G702" s="26">
        <f t="shared" si="50"/>
        <v>200</v>
      </c>
    </row>
    <row r="703" spans="1:7" ht="18.75" customHeight="1">
      <c r="A703" s="18"/>
      <c r="B703" s="18"/>
      <c r="C703" s="18" t="s">
        <v>1054</v>
      </c>
      <c r="D703" s="18"/>
      <c r="E703" s="11" t="s">
        <v>510</v>
      </c>
      <c r="F703" s="25">
        <f t="shared" si="50"/>
        <v>200</v>
      </c>
      <c r="G703" s="25">
        <f t="shared" si="50"/>
        <v>200</v>
      </c>
    </row>
    <row r="704" spans="1:7" ht="18.75" customHeight="1">
      <c r="A704" s="18"/>
      <c r="B704" s="18"/>
      <c r="C704" s="18"/>
      <c r="D704" s="18" t="s">
        <v>12</v>
      </c>
      <c r="E704" s="11" t="s">
        <v>13</v>
      </c>
      <c r="F704" s="25">
        <v>200</v>
      </c>
      <c r="G704" s="25">
        <v>200</v>
      </c>
    </row>
    <row r="705" spans="1:7" ht="18.75" customHeight="1">
      <c r="A705" s="18"/>
      <c r="B705" s="23" t="s">
        <v>424</v>
      </c>
      <c r="C705" s="23"/>
      <c r="D705" s="23"/>
      <c r="E705" s="12" t="s">
        <v>425</v>
      </c>
      <c r="F705" s="26">
        <f>F706+F717</f>
        <v>71805</v>
      </c>
      <c r="G705" s="26">
        <f>G706+G717</f>
        <v>72805</v>
      </c>
    </row>
    <row r="706" spans="1:7" ht="18.75" customHeight="1">
      <c r="A706" s="23"/>
      <c r="B706" s="23"/>
      <c r="C706" s="23" t="s">
        <v>6</v>
      </c>
      <c r="D706" s="23" t="s">
        <v>299</v>
      </c>
      <c r="E706" s="13" t="s">
        <v>7</v>
      </c>
      <c r="F706" s="26">
        <f>F707+F713</f>
        <v>71725</v>
      </c>
      <c r="G706" s="26">
        <f>G707+G713</f>
        <v>72725</v>
      </c>
    </row>
    <row r="707" spans="1:7" ht="18.75" customHeight="1" hidden="1">
      <c r="A707" s="23"/>
      <c r="B707" s="23"/>
      <c r="C707" s="23" t="s">
        <v>8</v>
      </c>
      <c r="D707" s="23" t="s">
        <v>299</v>
      </c>
      <c r="E707" s="13" t="s">
        <v>9</v>
      </c>
      <c r="F707" s="26">
        <f>F708</f>
        <v>0</v>
      </c>
      <c r="G707" s="26">
        <f>G708</f>
        <v>0</v>
      </c>
    </row>
    <row r="708" spans="1:7" ht="37.5" hidden="1">
      <c r="A708" s="23"/>
      <c r="B708" s="23"/>
      <c r="C708" s="23" t="s">
        <v>10</v>
      </c>
      <c r="D708" s="23"/>
      <c r="E708" s="13" t="s">
        <v>756</v>
      </c>
      <c r="F708" s="26">
        <f>F711+F709</f>
        <v>0</v>
      </c>
      <c r="G708" s="26">
        <f>G711+G709</f>
        <v>0</v>
      </c>
    </row>
    <row r="709" spans="1:7" ht="18.75" customHeight="1" hidden="1">
      <c r="A709" s="23"/>
      <c r="B709" s="23"/>
      <c r="C709" s="18" t="s">
        <v>14</v>
      </c>
      <c r="D709" s="18" t="s">
        <v>299</v>
      </c>
      <c r="E709" s="10" t="s">
        <v>308</v>
      </c>
      <c r="F709" s="25">
        <f>F710</f>
        <v>0</v>
      </c>
      <c r="G709" s="25">
        <f>G710</f>
        <v>0</v>
      </c>
    </row>
    <row r="710" spans="1:7" ht="18.75" customHeight="1" hidden="1">
      <c r="A710" s="18"/>
      <c r="B710" s="18"/>
      <c r="C710" s="18"/>
      <c r="D710" s="18" t="s">
        <v>12</v>
      </c>
      <c r="E710" s="11" t="s">
        <v>13</v>
      </c>
      <c r="F710" s="25"/>
      <c r="G710" s="25"/>
    </row>
    <row r="711" spans="1:7" ht="18.75" customHeight="1" hidden="1">
      <c r="A711" s="23"/>
      <c r="B711" s="23"/>
      <c r="C711" s="18" t="s">
        <v>460</v>
      </c>
      <c r="D711" s="18" t="s">
        <v>299</v>
      </c>
      <c r="E711" s="10" t="s">
        <v>461</v>
      </c>
      <c r="F711" s="25">
        <f>F712</f>
        <v>0</v>
      </c>
      <c r="G711" s="25">
        <f>G712</f>
        <v>0</v>
      </c>
    </row>
    <row r="712" spans="1:7" ht="18.75" customHeight="1" hidden="1">
      <c r="A712" s="18"/>
      <c r="B712" s="23"/>
      <c r="C712" s="18"/>
      <c r="D712" s="18" t="s">
        <v>12</v>
      </c>
      <c r="E712" s="11" t="s">
        <v>13</v>
      </c>
      <c r="F712" s="25"/>
      <c r="G712" s="25"/>
    </row>
    <row r="713" spans="1:7" ht="37.5" customHeight="1">
      <c r="A713" s="23"/>
      <c r="B713" s="23"/>
      <c r="C713" s="23" t="s">
        <v>27</v>
      </c>
      <c r="D713" s="23" t="s">
        <v>299</v>
      </c>
      <c r="E713" s="13" t="s">
        <v>462</v>
      </c>
      <c r="F713" s="26">
        <f aca="true" t="shared" si="51" ref="F713:G715">F714</f>
        <v>71725</v>
      </c>
      <c r="G713" s="26">
        <f t="shared" si="51"/>
        <v>72725</v>
      </c>
    </row>
    <row r="714" spans="1:7" ht="21" customHeight="1">
      <c r="A714" s="23"/>
      <c r="B714" s="23"/>
      <c r="C714" s="23" t="s">
        <v>28</v>
      </c>
      <c r="D714" s="23"/>
      <c r="E714" s="13" t="s">
        <v>29</v>
      </c>
      <c r="F714" s="26">
        <f t="shared" si="51"/>
        <v>71725</v>
      </c>
      <c r="G714" s="26">
        <f t="shared" si="51"/>
        <v>72725</v>
      </c>
    </row>
    <row r="715" spans="1:7" ht="24.75" customHeight="1">
      <c r="A715" s="18"/>
      <c r="B715" s="18"/>
      <c r="C715" s="18" t="s">
        <v>37</v>
      </c>
      <c r="D715" s="18" t="s">
        <v>299</v>
      </c>
      <c r="E715" s="10" t="s">
        <v>38</v>
      </c>
      <c r="F715" s="25">
        <f t="shared" si="51"/>
        <v>71725</v>
      </c>
      <c r="G715" s="25">
        <f t="shared" si="51"/>
        <v>72725</v>
      </c>
    </row>
    <row r="716" spans="1:7" ht="18.75" customHeight="1">
      <c r="A716" s="18"/>
      <c r="B716" s="18"/>
      <c r="C716" s="18"/>
      <c r="D716" s="18" t="s">
        <v>12</v>
      </c>
      <c r="E716" s="11" t="s">
        <v>13</v>
      </c>
      <c r="F716" s="25">
        <v>71725</v>
      </c>
      <c r="G716" s="25">
        <v>72725</v>
      </c>
    </row>
    <row r="717" spans="1:7" ht="37.5" customHeight="1">
      <c r="A717" s="23"/>
      <c r="B717" s="23"/>
      <c r="C717" s="23" t="s">
        <v>83</v>
      </c>
      <c r="D717" s="23" t="s">
        <v>299</v>
      </c>
      <c r="E717" s="13" t="s">
        <v>794</v>
      </c>
      <c r="F717" s="26">
        <f>F718</f>
        <v>80</v>
      </c>
      <c r="G717" s="26">
        <f>G718</f>
        <v>80</v>
      </c>
    </row>
    <row r="718" spans="1:7" ht="18.75" customHeight="1">
      <c r="A718" s="23"/>
      <c r="B718" s="23"/>
      <c r="C718" s="23" t="s">
        <v>84</v>
      </c>
      <c r="D718" s="23" t="s">
        <v>299</v>
      </c>
      <c r="E718" s="13" t="s">
        <v>385</v>
      </c>
      <c r="F718" s="26">
        <f aca="true" t="shared" si="52" ref="F718:G720">F719</f>
        <v>80</v>
      </c>
      <c r="G718" s="26">
        <f t="shared" si="52"/>
        <v>80</v>
      </c>
    </row>
    <row r="719" spans="1:7" ht="18.75" customHeight="1">
      <c r="A719" s="23"/>
      <c r="B719" s="23"/>
      <c r="C719" s="23" t="s">
        <v>300</v>
      </c>
      <c r="D719" s="23"/>
      <c r="E719" s="13" t="s">
        <v>554</v>
      </c>
      <c r="F719" s="26">
        <f>F720+F722</f>
        <v>80</v>
      </c>
      <c r="G719" s="26">
        <f>G720+G722</f>
        <v>80</v>
      </c>
    </row>
    <row r="720" spans="1:7" ht="18.75" customHeight="1" hidden="1">
      <c r="A720" s="23"/>
      <c r="B720" s="23"/>
      <c r="C720" s="18" t="s">
        <v>344</v>
      </c>
      <c r="D720" s="18" t="s">
        <v>299</v>
      </c>
      <c r="E720" s="10" t="s">
        <v>907</v>
      </c>
      <c r="F720" s="25">
        <f t="shared" si="52"/>
        <v>0</v>
      </c>
      <c r="G720" s="25">
        <f t="shared" si="52"/>
        <v>0</v>
      </c>
    </row>
    <row r="721" spans="1:7" ht="18.75" customHeight="1" hidden="1">
      <c r="A721" s="23"/>
      <c r="B721" s="23"/>
      <c r="C721" s="23"/>
      <c r="D721" s="18" t="s">
        <v>12</v>
      </c>
      <c r="E721" s="11" t="s">
        <v>13</v>
      </c>
      <c r="F721" s="25"/>
      <c r="G721" s="25"/>
    </row>
    <row r="722" spans="1:7" ht="18.75" customHeight="1">
      <c r="A722" s="23"/>
      <c r="B722" s="23"/>
      <c r="C722" s="18" t="s">
        <v>301</v>
      </c>
      <c r="D722" s="18" t="s">
        <v>299</v>
      </c>
      <c r="E722" s="10" t="s">
        <v>561</v>
      </c>
      <c r="F722" s="25">
        <f>F723</f>
        <v>80</v>
      </c>
      <c r="G722" s="25">
        <f>G723</f>
        <v>80</v>
      </c>
    </row>
    <row r="723" spans="1:7" ht="18.75" customHeight="1">
      <c r="A723" s="23"/>
      <c r="B723" s="23"/>
      <c r="C723" s="18"/>
      <c r="D723" s="18" t="s">
        <v>12</v>
      </c>
      <c r="E723" s="11" t="s">
        <v>13</v>
      </c>
      <c r="F723" s="25">
        <v>80</v>
      </c>
      <c r="G723" s="25">
        <v>80</v>
      </c>
    </row>
    <row r="724" spans="1:8" s="4" customFormat="1" ht="39.75" customHeight="1" hidden="1">
      <c r="A724" s="23"/>
      <c r="B724" s="23"/>
      <c r="C724" s="23" t="s">
        <v>563</v>
      </c>
      <c r="D724" s="23"/>
      <c r="E724" s="13" t="s">
        <v>908</v>
      </c>
      <c r="F724" s="26">
        <f>F727+F725</f>
        <v>0</v>
      </c>
      <c r="G724" s="26">
        <f>G727+G725</f>
        <v>0</v>
      </c>
      <c r="H724" s="2"/>
    </row>
    <row r="725" spans="1:7" ht="18.75" customHeight="1" hidden="1">
      <c r="A725" s="23"/>
      <c r="B725" s="23"/>
      <c r="C725" s="76" t="s">
        <v>1055</v>
      </c>
      <c r="D725" s="76"/>
      <c r="E725" s="282" t="s">
        <v>909</v>
      </c>
      <c r="F725" s="25">
        <f>F726</f>
        <v>0</v>
      </c>
      <c r="G725" s="25">
        <f>G726</f>
        <v>0</v>
      </c>
    </row>
    <row r="726" spans="1:7" ht="18.75" customHeight="1" hidden="1">
      <c r="A726" s="23"/>
      <c r="B726" s="23"/>
      <c r="C726" s="18"/>
      <c r="D726" s="18" t="s">
        <v>12</v>
      </c>
      <c r="E726" s="11" t="s">
        <v>13</v>
      </c>
      <c r="F726" s="25"/>
      <c r="G726" s="25"/>
    </row>
    <row r="727" spans="1:7" ht="18.75" customHeight="1" hidden="1">
      <c r="A727" s="23"/>
      <c r="B727" s="23"/>
      <c r="C727" s="18" t="s">
        <v>564</v>
      </c>
      <c r="D727" s="18"/>
      <c r="E727" s="11" t="s">
        <v>1026</v>
      </c>
      <c r="F727" s="25">
        <f>F728</f>
        <v>0</v>
      </c>
      <c r="G727" s="25">
        <f>G728</f>
        <v>0</v>
      </c>
    </row>
    <row r="728" spans="1:7" ht="18.75" customHeight="1" hidden="1">
      <c r="A728" s="23"/>
      <c r="B728" s="23"/>
      <c r="C728" s="18"/>
      <c r="D728" s="18" t="s">
        <v>12</v>
      </c>
      <c r="E728" s="11" t="s">
        <v>13</v>
      </c>
      <c r="F728" s="25"/>
      <c r="G728" s="25"/>
    </row>
    <row r="729" spans="1:7" ht="18.75" customHeight="1">
      <c r="A729" s="18"/>
      <c r="B729" s="17" t="s">
        <v>465</v>
      </c>
      <c r="C729" s="8"/>
      <c r="D729" s="8"/>
      <c r="E729" s="9" t="s">
        <v>553</v>
      </c>
      <c r="F729" s="26">
        <f aca="true" t="shared" si="53" ref="F729:G731">F730</f>
        <v>26057.4</v>
      </c>
      <c r="G729" s="26">
        <f t="shared" si="53"/>
        <v>26057.4</v>
      </c>
    </row>
    <row r="730" spans="1:7" ht="18.75" customHeight="1">
      <c r="A730" s="23"/>
      <c r="B730" s="23"/>
      <c r="C730" s="23" t="s">
        <v>6</v>
      </c>
      <c r="D730" s="23" t="s">
        <v>299</v>
      </c>
      <c r="E730" s="13" t="s">
        <v>7</v>
      </c>
      <c r="F730" s="26">
        <f t="shared" si="53"/>
        <v>26057.4</v>
      </c>
      <c r="G730" s="26">
        <f t="shared" si="53"/>
        <v>26057.4</v>
      </c>
    </row>
    <row r="731" spans="1:7" ht="37.5" customHeight="1">
      <c r="A731" s="23"/>
      <c r="B731" s="23"/>
      <c r="C731" s="23" t="s">
        <v>27</v>
      </c>
      <c r="D731" s="23" t="s">
        <v>299</v>
      </c>
      <c r="E731" s="13" t="s">
        <v>462</v>
      </c>
      <c r="F731" s="26">
        <f t="shared" si="53"/>
        <v>26057.4</v>
      </c>
      <c r="G731" s="26">
        <f t="shared" si="53"/>
        <v>26057.4</v>
      </c>
    </row>
    <row r="732" spans="1:7" ht="18.75" customHeight="1">
      <c r="A732" s="23"/>
      <c r="B732" s="23"/>
      <c r="C732" s="23" t="s">
        <v>41</v>
      </c>
      <c r="D732" s="23"/>
      <c r="E732" s="13" t="s">
        <v>42</v>
      </c>
      <c r="F732" s="26">
        <f>F733+F735</f>
        <v>26057.4</v>
      </c>
      <c r="G732" s="26">
        <f>G733+G735</f>
        <v>26057.4</v>
      </c>
    </row>
    <row r="733" spans="1:7" ht="18.75" customHeight="1">
      <c r="A733" s="23"/>
      <c r="B733" s="23"/>
      <c r="C733" s="19" t="s">
        <v>44</v>
      </c>
      <c r="D733" s="18" t="s">
        <v>299</v>
      </c>
      <c r="E733" s="10" t="s">
        <v>818</v>
      </c>
      <c r="F733" s="25">
        <f>F734</f>
        <v>5535.5</v>
      </c>
      <c r="G733" s="25">
        <f>G734</f>
        <v>5535.5</v>
      </c>
    </row>
    <row r="734" spans="1:7" ht="18.75" customHeight="1">
      <c r="A734" s="18"/>
      <c r="B734" s="18"/>
      <c r="C734" s="19"/>
      <c r="D734" s="18" t="s">
        <v>12</v>
      </c>
      <c r="E734" s="11" t="s">
        <v>13</v>
      </c>
      <c r="F734" s="25">
        <v>5535.5</v>
      </c>
      <c r="G734" s="25">
        <v>5535.5</v>
      </c>
    </row>
    <row r="735" spans="1:7" ht="18.75" customHeight="1">
      <c r="A735" s="18"/>
      <c r="B735" s="18"/>
      <c r="C735" s="257" t="s">
        <v>491</v>
      </c>
      <c r="D735" s="257"/>
      <c r="E735" s="255" t="s">
        <v>46</v>
      </c>
      <c r="F735" s="259">
        <f>F736+F737+F738+F739</f>
        <v>20521.9</v>
      </c>
      <c r="G735" s="259">
        <f>G736+G737+G738+G739</f>
        <v>20521.9</v>
      </c>
    </row>
    <row r="736" spans="1:7" ht="18.75" customHeight="1">
      <c r="A736" s="18"/>
      <c r="B736" s="18"/>
      <c r="C736" s="257"/>
      <c r="D736" s="258" t="s">
        <v>16</v>
      </c>
      <c r="E736" s="253" t="s">
        <v>17</v>
      </c>
      <c r="F736" s="259">
        <v>5727.3</v>
      </c>
      <c r="G736" s="259">
        <v>5727.3</v>
      </c>
    </row>
    <row r="737" spans="1:7" ht="18.75" customHeight="1">
      <c r="A737" s="18"/>
      <c r="B737" s="18"/>
      <c r="C737" s="257"/>
      <c r="D737" s="258" t="s">
        <v>21</v>
      </c>
      <c r="E737" s="253" t="s">
        <v>22</v>
      </c>
      <c r="F737" s="259">
        <v>665.8</v>
      </c>
      <c r="G737" s="259">
        <v>665.8</v>
      </c>
    </row>
    <row r="738" spans="1:7" ht="18.75" customHeight="1">
      <c r="A738" s="18"/>
      <c r="B738" s="18"/>
      <c r="C738" s="257"/>
      <c r="D738" s="258" t="s">
        <v>12</v>
      </c>
      <c r="E738" s="253" t="s">
        <v>13</v>
      </c>
      <c r="F738" s="259">
        <f>8190.4+629.6-466</f>
        <v>8354</v>
      </c>
      <c r="G738" s="259">
        <f>8190.4+629.6-466</f>
        <v>8354</v>
      </c>
    </row>
    <row r="739" spans="1:7" ht="18.75" customHeight="1">
      <c r="A739" s="18"/>
      <c r="B739" s="18"/>
      <c r="C739" s="257"/>
      <c r="D739" s="258" t="s">
        <v>47</v>
      </c>
      <c r="E739" s="253" t="s">
        <v>48</v>
      </c>
      <c r="F739" s="259">
        <v>5774.8</v>
      </c>
      <c r="G739" s="259">
        <v>5774.8</v>
      </c>
    </row>
    <row r="740" spans="1:7" ht="18.75" customHeight="1">
      <c r="A740" s="18"/>
      <c r="B740" s="17" t="s">
        <v>426</v>
      </c>
      <c r="C740" s="8"/>
      <c r="D740" s="8"/>
      <c r="E740" s="9" t="s">
        <v>427</v>
      </c>
      <c r="F740" s="26">
        <f>F741+F762</f>
        <v>38134.700000000004</v>
      </c>
      <c r="G740" s="26">
        <f>G741+G762</f>
        <v>39138</v>
      </c>
    </row>
    <row r="741" spans="1:7" ht="18.75" customHeight="1">
      <c r="A741" s="23"/>
      <c r="B741" s="23"/>
      <c r="C741" s="23" t="s">
        <v>6</v>
      </c>
      <c r="D741" s="23" t="s">
        <v>299</v>
      </c>
      <c r="E741" s="13" t="s">
        <v>7</v>
      </c>
      <c r="F741" s="26">
        <f>F742+F752</f>
        <v>37969.700000000004</v>
      </c>
      <c r="G741" s="26">
        <f>G742+G752</f>
        <v>38973</v>
      </c>
    </row>
    <row r="742" spans="1:7" ht="18.75" customHeight="1">
      <c r="A742" s="23"/>
      <c r="B742" s="23"/>
      <c r="C742" s="23" t="s">
        <v>8</v>
      </c>
      <c r="D742" s="23" t="s">
        <v>299</v>
      </c>
      <c r="E742" s="13" t="s">
        <v>9</v>
      </c>
      <c r="F742" s="26">
        <f>F743</f>
        <v>475</v>
      </c>
      <c r="G742" s="26">
        <f>G743</f>
        <v>475</v>
      </c>
    </row>
    <row r="743" spans="1:7" ht="37.5" customHeight="1">
      <c r="A743" s="23"/>
      <c r="B743" s="23"/>
      <c r="C743" s="23" t="s">
        <v>18</v>
      </c>
      <c r="D743" s="23"/>
      <c r="E743" s="13" t="s">
        <v>562</v>
      </c>
      <c r="F743" s="26">
        <f>F744+F747+F749</f>
        <v>475</v>
      </c>
      <c r="G743" s="26">
        <f>G744+G747+G749</f>
        <v>475</v>
      </c>
    </row>
    <row r="744" spans="1:7" ht="33.75" customHeight="1">
      <c r="A744" s="23"/>
      <c r="B744" s="283"/>
      <c r="C744" s="18" t="s">
        <v>19</v>
      </c>
      <c r="D744" s="18" t="s">
        <v>299</v>
      </c>
      <c r="E744" s="10" t="s">
        <v>20</v>
      </c>
      <c r="F744" s="25">
        <f>F745+F746</f>
        <v>302.8</v>
      </c>
      <c r="G744" s="25">
        <f>G745+G746</f>
        <v>302.8</v>
      </c>
    </row>
    <row r="745" spans="1:7" ht="18.75" customHeight="1">
      <c r="A745" s="18"/>
      <c r="B745" s="18"/>
      <c r="C745" s="18"/>
      <c r="D745" s="18" t="s">
        <v>16</v>
      </c>
      <c r="E745" s="11" t="s">
        <v>17</v>
      </c>
      <c r="F745" s="25">
        <v>250</v>
      </c>
      <c r="G745" s="25">
        <v>250</v>
      </c>
    </row>
    <row r="746" spans="1:7" ht="18.75" customHeight="1">
      <c r="A746" s="18"/>
      <c r="B746" s="18"/>
      <c r="C746" s="18"/>
      <c r="D746" s="18" t="s">
        <v>21</v>
      </c>
      <c r="E746" s="11" t="s">
        <v>22</v>
      </c>
      <c r="F746" s="25">
        <v>52.8</v>
      </c>
      <c r="G746" s="25">
        <v>52.8</v>
      </c>
    </row>
    <row r="747" spans="1:7" ht="18.75" customHeight="1">
      <c r="A747" s="23"/>
      <c r="B747" s="23"/>
      <c r="C747" s="18" t="s">
        <v>23</v>
      </c>
      <c r="D747" s="18" t="s">
        <v>299</v>
      </c>
      <c r="E747" s="10" t="s">
        <v>24</v>
      </c>
      <c r="F747" s="25">
        <f>F748</f>
        <v>127.2</v>
      </c>
      <c r="G747" s="25">
        <f>G748</f>
        <v>127.2</v>
      </c>
    </row>
    <row r="748" spans="1:7" ht="18.75" customHeight="1">
      <c r="A748" s="18"/>
      <c r="B748" s="18"/>
      <c r="C748" s="18"/>
      <c r="D748" s="18" t="s">
        <v>16</v>
      </c>
      <c r="E748" s="11" t="s">
        <v>17</v>
      </c>
      <c r="F748" s="25">
        <v>127.2</v>
      </c>
      <c r="G748" s="25">
        <v>127.2</v>
      </c>
    </row>
    <row r="749" spans="1:7" ht="18.75" customHeight="1">
      <c r="A749" s="23"/>
      <c r="B749" s="23"/>
      <c r="C749" s="18" t="s">
        <v>26</v>
      </c>
      <c r="D749" s="18" t="s">
        <v>299</v>
      </c>
      <c r="E749" s="10" t="s">
        <v>1027</v>
      </c>
      <c r="F749" s="25">
        <f>F750+F751</f>
        <v>45</v>
      </c>
      <c r="G749" s="25">
        <f>G750+G751</f>
        <v>45</v>
      </c>
    </row>
    <row r="750" spans="1:7" ht="18.75" customHeight="1">
      <c r="A750" s="18"/>
      <c r="B750" s="18"/>
      <c r="C750" s="18"/>
      <c r="D750" s="18" t="s">
        <v>16</v>
      </c>
      <c r="E750" s="11" t="s">
        <v>17</v>
      </c>
      <c r="F750" s="25">
        <v>15</v>
      </c>
      <c r="G750" s="25">
        <v>15</v>
      </c>
    </row>
    <row r="751" spans="1:7" ht="18.75" customHeight="1">
      <c r="A751" s="18"/>
      <c r="B751" s="18"/>
      <c r="C751" s="18"/>
      <c r="D751" s="18" t="s">
        <v>21</v>
      </c>
      <c r="E751" s="11" t="s">
        <v>22</v>
      </c>
      <c r="F751" s="25">
        <v>30</v>
      </c>
      <c r="G751" s="25">
        <v>30</v>
      </c>
    </row>
    <row r="752" spans="1:7" ht="37.5" customHeight="1">
      <c r="A752" s="23"/>
      <c r="B752" s="23"/>
      <c r="C752" s="23" t="s">
        <v>27</v>
      </c>
      <c r="D752" s="23" t="s">
        <v>299</v>
      </c>
      <c r="E752" s="13" t="s">
        <v>462</v>
      </c>
      <c r="F752" s="26">
        <f>F753+F759</f>
        <v>37494.700000000004</v>
      </c>
      <c r="G752" s="26">
        <f>G753+G759</f>
        <v>38498</v>
      </c>
    </row>
    <row r="753" spans="1:7" ht="18.75" customHeight="1">
      <c r="A753" s="23"/>
      <c r="B753" s="23"/>
      <c r="C753" s="23" t="s">
        <v>28</v>
      </c>
      <c r="D753" s="23"/>
      <c r="E753" s="13" t="s">
        <v>29</v>
      </c>
      <c r="F753" s="26">
        <f>F754+F757</f>
        <v>37273.9</v>
      </c>
      <c r="G753" s="26">
        <f>G754+G757</f>
        <v>38274</v>
      </c>
    </row>
    <row r="754" spans="1:7" ht="18.75" customHeight="1">
      <c r="A754" s="23"/>
      <c r="B754" s="23"/>
      <c r="C754" s="18" t="s">
        <v>31</v>
      </c>
      <c r="D754" s="18" t="s">
        <v>299</v>
      </c>
      <c r="E754" s="10" t="s">
        <v>32</v>
      </c>
      <c r="F754" s="25">
        <f>F755+F756</f>
        <v>7819.9</v>
      </c>
      <c r="G754" s="25">
        <f>G755+G756</f>
        <v>7820</v>
      </c>
    </row>
    <row r="755" spans="1:7" ht="37.5" customHeight="1">
      <c r="A755" s="18"/>
      <c r="B755" s="18"/>
      <c r="C755" s="18"/>
      <c r="D755" s="18" t="s">
        <v>33</v>
      </c>
      <c r="E755" s="11" t="s">
        <v>34</v>
      </c>
      <c r="F755" s="25">
        <v>7734.9</v>
      </c>
      <c r="G755" s="25">
        <v>7735</v>
      </c>
    </row>
    <row r="756" spans="1:7" ht="18.75" customHeight="1">
      <c r="A756" s="18"/>
      <c r="B756" s="18"/>
      <c r="C756" s="18"/>
      <c r="D756" s="18" t="s">
        <v>16</v>
      </c>
      <c r="E756" s="11" t="s">
        <v>17</v>
      </c>
      <c r="F756" s="25">
        <v>85</v>
      </c>
      <c r="G756" s="25">
        <v>85</v>
      </c>
    </row>
    <row r="757" spans="1:7" ht="18.75" customHeight="1">
      <c r="A757" s="23"/>
      <c r="B757" s="23"/>
      <c r="C757" s="18" t="s">
        <v>39</v>
      </c>
      <c r="D757" s="18" t="s">
        <v>299</v>
      </c>
      <c r="E757" s="10" t="s">
        <v>40</v>
      </c>
      <c r="F757" s="25">
        <f>F758</f>
        <v>29454</v>
      </c>
      <c r="G757" s="25">
        <f>G758</f>
        <v>30454</v>
      </c>
    </row>
    <row r="758" spans="1:7" ht="18.75" customHeight="1">
      <c r="A758" s="18"/>
      <c r="B758" s="18"/>
      <c r="C758" s="18"/>
      <c r="D758" s="18" t="s">
        <v>12</v>
      </c>
      <c r="E758" s="11" t="s">
        <v>13</v>
      </c>
      <c r="F758" s="25">
        <v>29454</v>
      </c>
      <c r="G758" s="25">
        <v>30454</v>
      </c>
    </row>
    <row r="759" spans="1:7" ht="18.75" customHeight="1">
      <c r="A759" s="18"/>
      <c r="B759" s="18"/>
      <c r="C759" s="8" t="s">
        <v>41</v>
      </c>
      <c r="D759" s="15"/>
      <c r="E759" s="6" t="s">
        <v>42</v>
      </c>
      <c r="F759" s="26">
        <f>F760</f>
        <v>220.8</v>
      </c>
      <c r="G759" s="26">
        <f>G760</f>
        <v>224</v>
      </c>
    </row>
    <row r="760" spans="1:7" ht="22.5" customHeight="1">
      <c r="A760" s="18"/>
      <c r="B760" s="18"/>
      <c r="C760" s="257" t="s">
        <v>309</v>
      </c>
      <c r="D760" s="257"/>
      <c r="E760" s="252" t="s">
        <v>503</v>
      </c>
      <c r="F760" s="259">
        <f>F761</f>
        <v>220.8</v>
      </c>
      <c r="G760" s="259">
        <f>G761</f>
        <v>224</v>
      </c>
    </row>
    <row r="761" spans="1:7" ht="18.75" customHeight="1">
      <c r="A761" s="18"/>
      <c r="B761" s="18"/>
      <c r="C761" s="258"/>
      <c r="D761" s="258" t="s">
        <v>16</v>
      </c>
      <c r="E761" s="253" t="s">
        <v>17</v>
      </c>
      <c r="F761" s="259">
        <v>220.8</v>
      </c>
      <c r="G761" s="259">
        <v>224</v>
      </c>
    </row>
    <row r="762" spans="1:7" ht="37.5" customHeight="1">
      <c r="A762" s="23"/>
      <c r="B762" s="23"/>
      <c r="C762" s="23" t="s">
        <v>83</v>
      </c>
      <c r="D762" s="23" t="s">
        <v>299</v>
      </c>
      <c r="E762" s="13" t="s">
        <v>794</v>
      </c>
      <c r="F762" s="26">
        <f>F763</f>
        <v>165</v>
      </c>
      <c r="G762" s="26">
        <f>G763</f>
        <v>165</v>
      </c>
    </row>
    <row r="763" spans="1:7" ht="18.75" customHeight="1">
      <c r="A763" s="23"/>
      <c r="B763" s="23"/>
      <c r="C763" s="23" t="s">
        <v>84</v>
      </c>
      <c r="D763" s="23" t="s">
        <v>299</v>
      </c>
      <c r="E763" s="13" t="s">
        <v>385</v>
      </c>
      <c r="F763" s="26">
        <f>F764+F767+F770</f>
        <v>165</v>
      </c>
      <c r="G763" s="26">
        <f>G764+G767+G770</f>
        <v>165</v>
      </c>
    </row>
    <row r="764" spans="1:7" ht="18.75" customHeight="1">
      <c r="A764" s="23"/>
      <c r="B764" s="23"/>
      <c r="C764" s="23" t="s">
        <v>85</v>
      </c>
      <c r="D764" s="23"/>
      <c r="E764" s="13" t="s">
        <v>86</v>
      </c>
      <c r="F764" s="26">
        <f>F765</f>
        <v>50</v>
      </c>
      <c r="G764" s="26">
        <f>G765</f>
        <v>50</v>
      </c>
    </row>
    <row r="765" spans="1:7" ht="18.75" customHeight="1">
      <c r="A765" s="23"/>
      <c r="B765" s="23"/>
      <c r="C765" s="18" t="s">
        <v>88</v>
      </c>
      <c r="D765" s="18" t="s">
        <v>299</v>
      </c>
      <c r="E765" s="10" t="s">
        <v>869</v>
      </c>
      <c r="F765" s="25">
        <f>F766</f>
        <v>50</v>
      </c>
      <c r="G765" s="25">
        <f>G766</f>
        <v>50</v>
      </c>
    </row>
    <row r="766" spans="1:7" ht="18.75" customHeight="1">
      <c r="A766" s="18"/>
      <c r="B766" s="18"/>
      <c r="C766" s="18"/>
      <c r="D766" s="18" t="s">
        <v>16</v>
      </c>
      <c r="E766" s="11" t="s">
        <v>17</v>
      </c>
      <c r="F766" s="25">
        <v>50</v>
      </c>
      <c r="G766" s="25">
        <v>50</v>
      </c>
    </row>
    <row r="767" spans="1:7" ht="40.5" customHeight="1">
      <c r="A767" s="23"/>
      <c r="B767" s="23"/>
      <c r="C767" s="23" t="s">
        <v>89</v>
      </c>
      <c r="D767" s="18"/>
      <c r="E767" s="129" t="s">
        <v>870</v>
      </c>
      <c r="F767" s="26">
        <f>F768</f>
        <v>60</v>
      </c>
      <c r="G767" s="26">
        <f>G768</f>
        <v>60</v>
      </c>
    </row>
    <row r="768" spans="1:7" ht="33" customHeight="1">
      <c r="A768" s="23"/>
      <c r="B768" s="23"/>
      <c r="C768" s="18" t="s">
        <v>90</v>
      </c>
      <c r="D768" s="18" t="s">
        <v>299</v>
      </c>
      <c r="E768" s="282" t="s">
        <v>871</v>
      </c>
      <c r="F768" s="25">
        <f>F769</f>
        <v>60</v>
      </c>
      <c r="G768" s="25">
        <f>G769</f>
        <v>60</v>
      </c>
    </row>
    <row r="769" spans="1:7" ht="18.75" customHeight="1">
      <c r="A769" s="18"/>
      <c r="B769" s="18"/>
      <c r="C769" s="18"/>
      <c r="D769" s="18" t="s">
        <v>16</v>
      </c>
      <c r="E769" s="11" t="s">
        <v>17</v>
      </c>
      <c r="F769" s="25">
        <v>60</v>
      </c>
      <c r="G769" s="25">
        <v>60</v>
      </c>
    </row>
    <row r="770" spans="1:7" ht="18.75" customHeight="1">
      <c r="A770" s="23"/>
      <c r="B770" s="23"/>
      <c r="C770" s="23" t="s">
        <v>91</v>
      </c>
      <c r="D770" s="23"/>
      <c r="E770" s="13" t="s">
        <v>92</v>
      </c>
      <c r="F770" s="26">
        <f>F771</f>
        <v>55</v>
      </c>
      <c r="G770" s="26">
        <f>G771</f>
        <v>55</v>
      </c>
    </row>
    <row r="771" spans="1:7" ht="18.75" customHeight="1">
      <c r="A771" s="23"/>
      <c r="B771" s="23"/>
      <c r="C771" s="18" t="s">
        <v>93</v>
      </c>
      <c r="D771" s="18" t="s">
        <v>299</v>
      </c>
      <c r="E771" s="10" t="s">
        <v>94</v>
      </c>
      <c r="F771" s="25">
        <f>F772</f>
        <v>55</v>
      </c>
      <c r="G771" s="25">
        <f>G772</f>
        <v>55</v>
      </c>
    </row>
    <row r="772" spans="1:7" ht="18.75" customHeight="1">
      <c r="A772" s="18"/>
      <c r="B772" s="18"/>
      <c r="C772" s="18"/>
      <c r="D772" s="18" t="s">
        <v>16</v>
      </c>
      <c r="E772" s="11" t="s">
        <v>17</v>
      </c>
      <c r="F772" s="25">
        <v>55</v>
      </c>
      <c r="G772" s="25">
        <v>55</v>
      </c>
    </row>
    <row r="773" spans="1:7" ht="18.75" customHeight="1">
      <c r="A773" s="18"/>
      <c r="B773" s="8" t="s">
        <v>436</v>
      </c>
      <c r="C773" s="8"/>
      <c r="D773" s="8"/>
      <c r="E773" s="9" t="s">
        <v>437</v>
      </c>
      <c r="F773" s="26">
        <f>F774</f>
        <v>42629.8</v>
      </c>
      <c r="G773" s="26">
        <f>G774</f>
        <v>41865.100000000006</v>
      </c>
    </row>
    <row r="774" spans="1:7" ht="18.75" customHeight="1">
      <c r="A774" s="18"/>
      <c r="B774" s="8" t="s">
        <v>467</v>
      </c>
      <c r="C774" s="8"/>
      <c r="D774" s="8"/>
      <c r="E774" s="9" t="s">
        <v>440</v>
      </c>
      <c r="F774" s="26">
        <f>F775+F786</f>
        <v>42629.8</v>
      </c>
      <c r="G774" s="26">
        <f>G775+G786</f>
        <v>41865.100000000006</v>
      </c>
    </row>
    <row r="775" spans="1:7" ht="18.75" customHeight="1">
      <c r="A775" s="23"/>
      <c r="B775" s="23"/>
      <c r="C775" s="23" t="s">
        <v>6</v>
      </c>
      <c r="D775" s="23" t="s">
        <v>299</v>
      </c>
      <c r="E775" s="13" t="s">
        <v>7</v>
      </c>
      <c r="F775" s="26">
        <f>F776</f>
        <v>41815.100000000006</v>
      </c>
      <c r="G775" s="26">
        <f>G776</f>
        <v>41865.100000000006</v>
      </c>
    </row>
    <row r="776" spans="1:7" ht="37.5" customHeight="1">
      <c r="A776" s="23"/>
      <c r="B776" s="23"/>
      <c r="C776" s="23" t="s">
        <v>27</v>
      </c>
      <c r="D776" s="23" t="s">
        <v>299</v>
      </c>
      <c r="E776" s="13" t="s">
        <v>462</v>
      </c>
      <c r="F776" s="26">
        <f>F777</f>
        <v>41815.100000000006</v>
      </c>
      <c r="G776" s="26">
        <f>G777</f>
        <v>41865.100000000006</v>
      </c>
    </row>
    <row r="777" spans="1:7" ht="18.75" customHeight="1">
      <c r="A777" s="23"/>
      <c r="B777" s="23"/>
      <c r="C777" s="23" t="s">
        <v>41</v>
      </c>
      <c r="D777" s="23"/>
      <c r="E777" s="13" t="s">
        <v>42</v>
      </c>
      <c r="F777" s="26">
        <f>F778+F780+F783</f>
        <v>41815.100000000006</v>
      </c>
      <c r="G777" s="26">
        <f>G778+G780+G783</f>
        <v>41865.100000000006</v>
      </c>
    </row>
    <row r="778" spans="1:7" ht="18.75" customHeight="1">
      <c r="A778" s="23"/>
      <c r="B778" s="23"/>
      <c r="C778" s="18" t="s">
        <v>43</v>
      </c>
      <c r="D778" s="18" t="s">
        <v>299</v>
      </c>
      <c r="E778" s="10" t="s">
        <v>910</v>
      </c>
      <c r="F778" s="25">
        <f>F779</f>
        <v>50</v>
      </c>
      <c r="G778" s="25">
        <f>G779</f>
        <v>50</v>
      </c>
    </row>
    <row r="779" spans="1:7" ht="18.75" customHeight="1">
      <c r="A779" s="18"/>
      <c r="B779" s="18"/>
      <c r="C779" s="18"/>
      <c r="D779" s="18" t="s">
        <v>21</v>
      </c>
      <c r="E779" s="11" t="s">
        <v>22</v>
      </c>
      <c r="F779" s="25">
        <v>50</v>
      </c>
      <c r="G779" s="25">
        <v>50</v>
      </c>
    </row>
    <row r="780" spans="1:7" ht="18.75" customHeight="1">
      <c r="A780" s="18"/>
      <c r="B780" s="18"/>
      <c r="C780" s="257" t="s">
        <v>309</v>
      </c>
      <c r="D780" s="257"/>
      <c r="E780" s="252" t="s">
        <v>503</v>
      </c>
      <c r="F780" s="259">
        <f>F781+F782</f>
        <v>37310.700000000004</v>
      </c>
      <c r="G780" s="259">
        <f>G781+G782</f>
        <v>37360.700000000004</v>
      </c>
    </row>
    <row r="781" spans="1:7" ht="18.75" customHeight="1">
      <c r="A781" s="18"/>
      <c r="B781" s="18"/>
      <c r="C781" s="257"/>
      <c r="D781" s="258" t="s">
        <v>21</v>
      </c>
      <c r="E781" s="253" t="s">
        <v>22</v>
      </c>
      <c r="F781" s="259">
        <f>975+558.6+2712.3</f>
        <v>4245.9</v>
      </c>
      <c r="G781" s="259">
        <f>1025+558.6+2712.3</f>
        <v>4295.9</v>
      </c>
    </row>
    <row r="782" spans="1:7" ht="18.75" customHeight="1">
      <c r="A782" s="18"/>
      <c r="B782" s="18"/>
      <c r="C782" s="257"/>
      <c r="D782" s="258" t="s">
        <v>12</v>
      </c>
      <c r="E782" s="253" t="s">
        <v>13</v>
      </c>
      <c r="F782" s="259">
        <f>12515.6+20549.2</f>
        <v>33064.8</v>
      </c>
      <c r="G782" s="259">
        <f>12515.6+20549.2</f>
        <v>33064.8</v>
      </c>
    </row>
    <row r="783" spans="1:7" ht="56.25" customHeight="1">
      <c r="A783" s="23"/>
      <c r="B783" s="23"/>
      <c r="C783" s="257" t="s">
        <v>926</v>
      </c>
      <c r="D783" s="257"/>
      <c r="E783" s="252" t="s">
        <v>813</v>
      </c>
      <c r="F783" s="259">
        <f>F784+F785</f>
        <v>4454.4</v>
      </c>
      <c r="G783" s="259">
        <f>G784+G785</f>
        <v>4454.4</v>
      </c>
    </row>
    <row r="784" spans="1:7" ht="18.75" customHeight="1">
      <c r="A784" s="23"/>
      <c r="B784" s="23"/>
      <c r="C784" s="257"/>
      <c r="D784" s="258" t="s">
        <v>21</v>
      </c>
      <c r="E784" s="253" t="s">
        <v>22</v>
      </c>
      <c r="F784" s="259">
        <v>1378.2</v>
      </c>
      <c r="G784" s="259">
        <v>1378.2</v>
      </c>
    </row>
    <row r="785" spans="1:7" ht="18.75" customHeight="1">
      <c r="A785" s="23"/>
      <c r="B785" s="23"/>
      <c r="C785" s="257"/>
      <c r="D785" s="258" t="s">
        <v>12</v>
      </c>
      <c r="E785" s="253" t="s">
        <v>13</v>
      </c>
      <c r="F785" s="259">
        <v>3076.2</v>
      </c>
      <c r="G785" s="259">
        <v>3076.2</v>
      </c>
    </row>
    <row r="786" spans="1:7" ht="18.75" customHeight="1">
      <c r="A786" s="23"/>
      <c r="B786" s="23"/>
      <c r="C786" s="23" t="s">
        <v>220</v>
      </c>
      <c r="D786" s="23" t="s">
        <v>299</v>
      </c>
      <c r="E786" s="13" t="s">
        <v>816</v>
      </c>
      <c r="F786" s="26">
        <f>F787</f>
        <v>814.7</v>
      </c>
      <c r="G786" s="26">
        <f>G787</f>
        <v>0</v>
      </c>
    </row>
    <row r="787" spans="1:7" ht="18.75" customHeight="1">
      <c r="A787" s="23"/>
      <c r="B787" s="23"/>
      <c r="C787" s="23" t="s">
        <v>224</v>
      </c>
      <c r="D787" s="23" t="s">
        <v>299</v>
      </c>
      <c r="E787" s="13" t="s">
        <v>225</v>
      </c>
      <c r="F787" s="26">
        <f>F788</f>
        <v>814.7</v>
      </c>
      <c r="G787" s="26">
        <f>G788</f>
        <v>0</v>
      </c>
    </row>
    <row r="788" spans="1:7" ht="18.75" customHeight="1">
      <c r="A788" s="23"/>
      <c r="B788" s="23"/>
      <c r="C788" s="23" t="s">
        <v>226</v>
      </c>
      <c r="D788" s="23"/>
      <c r="E788" s="13" t="s">
        <v>227</v>
      </c>
      <c r="F788" s="26">
        <f>F789+F791</f>
        <v>814.7</v>
      </c>
      <c r="G788" s="26">
        <f>G789+G791</f>
        <v>0</v>
      </c>
    </row>
    <row r="789" spans="1:7" ht="40.5" customHeight="1">
      <c r="A789" s="23"/>
      <c r="B789" s="23"/>
      <c r="C789" s="19" t="s">
        <v>812</v>
      </c>
      <c r="D789" s="18"/>
      <c r="E789" s="11" t="s">
        <v>1068</v>
      </c>
      <c r="F789" s="25">
        <f>F790</f>
        <v>272</v>
      </c>
      <c r="G789" s="25">
        <f>G790</f>
        <v>0</v>
      </c>
    </row>
    <row r="790" spans="1:7" ht="18.75" customHeight="1">
      <c r="A790" s="18"/>
      <c r="B790" s="18"/>
      <c r="C790" s="19"/>
      <c r="D790" s="18" t="s">
        <v>12</v>
      </c>
      <c r="E790" s="11" t="s">
        <v>13</v>
      </c>
      <c r="F790" s="25">
        <v>272</v>
      </c>
      <c r="G790" s="25"/>
    </row>
    <row r="791" spans="1:7" ht="40.5" customHeight="1">
      <c r="A791" s="18"/>
      <c r="B791" s="18"/>
      <c r="C791" s="257" t="s">
        <v>812</v>
      </c>
      <c r="D791" s="258"/>
      <c r="E791" s="253" t="s">
        <v>1069</v>
      </c>
      <c r="F791" s="259">
        <f>F792</f>
        <v>542.7</v>
      </c>
      <c r="G791" s="259">
        <f>G792</f>
        <v>0</v>
      </c>
    </row>
    <row r="792" spans="1:7" ht="18.75" customHeight="1">
      <c r="A792" s="18"/>
      <c r="B792" s="18"/>
      <c r="C792" s="257"/>
      <c r="D792" s="258" t="s">
        <v>12</v>
      </c>
      <c r="E792" s="253" t="s">
        <v>13</v>
      </c>
      <c r="F792" s="259">
        <v>542.7</v>
      </c>
      <c r="G792" s="259">
        <v>0</v>
      </c>
    </row>
    <row r="793" spans="1:7" ht="18.75">
      <c r="A793" s="18"/>
      <c r="B793" s="18"/>
      <c r="C793" s="257"/>
      <c r="D793" s="258"/>
      <c r="E793" s="253"/>
      <c r="F793" s="25"/>
      <c r="G793" s="25"/>
    </row>
    <row r="794" spans="1:7" ht="18.75">
      <c r="A794" s="23" t="s">
        <v>468</v>
      </c>
      <c r="B794" s="23" t="s">
        <v>299</v>
      </c>
      <c r="C794" s="23" t="s">
        <v>299</v>
      </c>
      <c r="D794" s="23" t="s">
        <v>299</v>
      </c>
      <c r="E794" s="13" t="s">
        <v>469</v>
      </c>
      <c r="F794" s="26">
        <f>F795+F803+F812+F829+F879</f>
        <v>179032.6</v>
      </c>
      <c r="G794" s="26">
        <f>G795+G803+G812+G829+G879</f>
        <v>178981.2</v>
      </c>
    </row>
    <row r="795" spans="1:7" ht="18.75" customHeight="1">
      <c r="A795" s="23"/>
      <c r="B795" s="8" t="s">
        <v>356</v>
      </c>
      <c r="C795" s="8"/>
      <c r="D795" s="8"/>
      <c r="E795" s="9" t="s">
        <v>357</v>
      </c>
      <c r="F795" s="26">
        <f aca="true" t="shared" si="54" ref="F795:G799">F796</f>
        <v>40</v>
      </c>
      <c r="G795" s="26">
        <f t="shared" si="54"/>
        <v>40</v>
      </c>
    </row>
    <row r="796" spans="1:7" ht="18.75" customHeight="1">
      <c r="A796" s="23"/>
      <c r="B796" s="17" t="s">
        <v>360</v>
      </c>
      <c r="C796" s="8"/>
      <c r="D796" s="8"/>
      <c r="E796" s="9" t="s">
        <v>361</v>
      </c>
      <c r="F796" s="26">
        <f t="shared" si="54"/>
        <v>40</v>
      </c>
      <c r="G796" s="26">
        <f t="shared" si="54"/>
        <v>40</v>
      </c>
    </row>
    <row r="797" spans="1:7" ht="37.5" customHeight="1">
      <c r="A797" s="23"/>
      <c r="B797" s="23"/>
      <c r="C797" s="23" t="s">
        <v>234</v>
      </c>
      <c r="D797" s="23" t="s">
        <v>299</v>
      </c>
      <c r="E797" s="13" t="s">
        <v>742</v>
      </c>
      <c r="F797" s="26">
        <f t="shared" si="54"/>
        <v>40</v>
      </c>
      <c r="G797" s="26">
        <f t="shared" si="54"/>
        <v>40</v>
      </c>
    </row>
    <row r="798" spans="1:7" ht="18.75" customHeight="1">
      <c r="A798" s="23"/>
      <c r="B798" s="23"/>
      <c r="C798" s="23" t="s">
        <v>235</v>
      </c>
      <c r="D798" s="23" t="s">
        <v>299</v>
      </c>
      <c r="E798" s="13" t="s">
        <v>236</v>
      </c>
      <c r="F798" s="26">
        <f t="shared" si="54"/>
        <v>40</v>
      </c>
      <c r="G798" s="26">
        <f t="shared" si="54"/>
        <v>40</v>
      </c>
    </row>
    <row r="799" spans="1:7" ht="37.5" customHeight="1">
      <c r="A799" s="23"/>
      <c r="B799" s="23"/>
      <c r="C799" s="23" t="s">
        <v>237</v>
      </c>
      <c r="D799" s="23"/>
      <c r="E799" s="13" t="s">
        <v>238</v>
      </c>
      <c r="F799" s="26">
        <f t="shared" si="54"/>
        <v>40</v>
      </c>
      <c r="G799" s="26">
        <f t="shared" si="54"/>
        <v>40</v>
      </c>
    </row>
    <row r="800" spans="1:7" ht="18.75" customHeight="1">
      <c r="A800" s="23"/>
      <c r="B800" s="23"/>
      <c r="C800" s="18" t="s">
        <v>239</v>
      </c>
      <c r="D800" s="18" t="s">
        <v>299</v>
      </c>
      <c r="E800" s="10" t="s">
        <v>240</v>
      </c>
      <c r="F800" s="25">
        <f>F801+F802</f>
        <v>40</v>
      </c>
      <c r="G800" s="25">
        <f>G801+G802</f>
        <v>40</v>
      </c>
    </row>
    <row r="801" spans="1:7" ht="37.5" customHeight="1">
      <c r="A801" s="18"/>
      <c r="B801" s="18"/>
      <c r="C801" s="18"/>
      <c r="D801" s="18" t="s">
        <v>33</v>
      </c>
      <c r="E801" s="11" t="s">
        <v>34</v>
      </c>
      <c r="F801" s="25">
        <v>5</v>
      </c>
      <c r="G801" s="25">
        <v>5</v>
      </c>
    </row>
    <row r="802" spans="1:7" ht="18.75" customHeight="1">
      <c r="A802" s="18"/>
      <c r="B802" s="18"/>
      <c r="C802" s="18"/>
      <c r="D802" s="18" t="s">
        <v>16</v>
      </c>
      <c r="E802" s="11" t="s">
        <v>17</v>
      </c>
      <c r="F802" s="25">
        <v>35</v>
      </c>
      <c r="G802" s="25">
        <v>35</v>
      </c>
    </row>
    <row r="803" spans="1:7" ht="18.75" customHeight="1">
      <c r="A803" s="18"/>
      <c r="B803" s="8" t="s">
        <v>390</v>
      </c>
      <c r="C803" s="8"/>
      <c r="D803" s="8"/>
      <c r="E803" s="9" t="s">
        <v>391</v>
      </c>
      <c r="F803" s="26">
        <f aca="true" t="shared" si="55" ref="F803:G807">F804</f>
        <v>200</v>
      </c>
      <c r="G803" s="26">
        <f t="shared" si="55"/>
        <v>200</v>
      </c>
    </row>
    <row r="804" spans="1:7" ht="18.75" customHeight="1">
      <c r="A804" s="18"/>
      <c r="B804" s="17" t="s">
        <v>399</v>
      </c>
      <c r="C804" s="8"/>
      <c r="D804" s="8"/>
      <c r="E804" s="9" t="s">
        <v>400</v>
      </c>
      <c r="F804" s="26">
        <f t="shared" si="55"/>
        <v>200</v>
      </c>
      <c r="G804" s="26">
        <f t="shared" si="55"/>
        <v>200</v>
      </c>
    </row>
    <row r="805" spans="1:7" ht="18.75">
      <c r="A805" s="23"/>
      <c r="B805" s="23"/>
      <c r="C805" s="23" t="s">
        <v>49</v>
      </c>
      <c r="D805" s="23" t="s">
        <v>299</v>
      </c>
      <c r="E805" s="13" t="s">
        <v>432</v>
      </c>
      <c r="F805" s="26">
        <f t="shared" si="55"/>
        <v>200</v>
      </c>
      <c r="G805" s="26">
        <f t="shared" si="55"/>
        <v>200</v>
      </c>
    </row>
    <row r="806" spans="1:7" ht="18.75">
      <c r="A806" s="23"/>
      <c r="B806" s="23"/>
      <c r="C806" s="23" t="s">
        <v>58</v>
      </c>
      <c r="D806" s="23" t="s">
        <v>299</v>
      </c>
      <c r="E806" s="13" t="s">
        <v>470</v>
      </c>
      <c r="F806" s="26">
        <f t="shared" si="55"/>
        <v>200</v>
      </c>
      <c r="G806" s="26">
        <f t="shared" si="55"/>
        <v>200</v>
      </c>
    </row>
    <row r="807" spans="1:7" ht="37.5">
      <c r="A807" s="23"/>
      <c r="B807" s="23"/>
      <c r="C807" s="23" t="s">
        <v>59</v>
      </c>
      <c r="D807" s="23"/>
      <c r="E807" s="13" t="s">
        <v>865</v>
      </c>
      <c r="F807" s="26">
        <f t="shared" si="55"/>
        <v>200</v>
      </c>
      <c r="G807" s="26">
        <f t="shared" si="55"/>
        <v>200</v>
      </c>
    </row>
    <row r="808" spans="1:7" ht="18.75" customHeight="1">
      <c r="A808" s="23"/>
      <c r="B808" s="23"/>
      <c r="C808" s="18" t="s">
        <v>60</v>
      </c>
      <c r="D808" s="18" t="s">
        <v>299</v>
      </c>
      <c r="E808" s="10" t="s">
        <v>558</v>
      </c>
      <c r="F808" s="25">
        <f>F809+F811+F810</f>
        <v>200</v>
      </c>
      <c r="G808" s="25">
        <f>G809+G811+G810</f>
        <v>200</v>
      </c>
    </row>
    <row r="809" spans="1:7" ht="18.75" customHeight="1">
      <c r="A809" s="18"/>
      <c r="B809" s="18"/>
      <c r="C809" s="18"/>
      <c r="D809" s="18" t="s">
        <v>16</v>
      </c>
      <c r="E809" s="11" t="s">
        <v>17</v>
      </c>
      <c r="F809" s="25">
        <v>110</v>
      </c>
      <c r="G809" s="25">
        <v>110</v>
      </c>
    </row>
    <row r="810" spans="1:7" ht="18.75" customHeight="1">
      <c r="A810" s="18"/>
      <c r="B810" s="18"/>
      <c r="C810" s="18"/>
      <c r="D810" s="18" t="s">
        <v>12</v>
      </c>
      <c r="E810" s="11" t="s">
        <v>13</v>
      </c>
      <c r="F810" s="25">
        <v>20</v>
      </c>
      <c r="G810" s="25">
        <v>20</v>
      </c>
    </row>
    <row r="811" spans="1:7" ht="18.75" customHeight="1">
      <c r="A811" s="18"/>
      <c r="B811" s="18"/>
      <c r="C811" s="18"/>
      <c r="D811" s="18" t="s">
        <v>47</v>
      </c>
      <c r="E811" s="11" t="s">
        <v>48</v>
      </c>
      <c r="F811" s="25">
        <v>70</v>
      </c>
      <c r="G811" s="25">
        <v>70</v>
      </c>
    </row>
    <row r="812" spans="1:7" ht="18.75" customHeight="1">
      <c r="A812" s="18"/>
      <c r="B812" s="8" t="s">
        <v>419</v>
      </c>
      <c r="C812" s="8"/>
      <c r="D812" s="8"/>
      <c r="E812" s="9" t="s">
        <v>420</v>
      </c>
      <c r="F812" s="26">
        <f>F813+F819</f>
        <v>44219.6</v>
      </c>
      <c r="G812" s="26">
        <f>G813+G819</f>
        <v>44219.6</v>
      </c>
    </row>
    <row r="813" spans="1:7" ht="18.75" customHeight="1">
      <c r="A813" s="18"/>
      <c r="B813" s="23" t="s">
        <v>424</v>
      </c>
      <c r="C813" s="23"/>
      <c r="D813" s="23"/>
      <c r="E813" s="12" t="s">
        <v>425</v>
      </c>
      <c r="F813" s="26">
        <f aca="true" t="shared" si="56" ref="F813:G817">F814</f>
        <v>42434.6</v>
      </c>
      <c r="G813" s="26">
        <f t="shared" si="56"/>
        <v>42434.6</v>
      </c>
    </row>
    <row r="814" spans="1:7" ht="18.75">
      <c r="A814" s="23"/>
      <c r="B814" s="23"/>
      <c r="C814" s="23" t="s">
        <v>49</v>
      </c>
      <c r="D814" s="23" t="s">
        <v>299</v>
      </c>
      <c r="E814" s="13" t="s">
        <v>432</v>
      </c>
      <c r="F814" s="26">
        <f t="shared" si="56"/>
        <v>42434.6</v>
      </c>
      <c r="G814" s="26">
        <f t="shared" si="56"/>
        <v>42434.6</v>
      </c>
    </row>
    <row r="815" spans="1:7" ht="37.5" customHeight="1">
      <c r="A815" s="23"/>
      <c r="B815" s="23"/>
      <c r="C815" s="23" t="s">
        <v>65</v>
      </c>
      <c r="D815" s="23" t="s">
        <v>299</v>
      </c>
      <c r="E815" s="13" t="s">
        <v>66</v>
      </c>
      <c r="F815" s="26">
        <f t="shared" si="56"/>
        <v>42434.6</v>
      </c>
      <c r="G815" s="26">
        <f t="shared" si="56"/>
        <v>42434.6</v>
      </c>
    </row>
    <row r="816" spans="1:7" ht="21.75" customHeight="1">
      <c r="A816" s="23"/>
      <c r="B816" s="23"/>
      <c r="C816" s="23" t="s">
        <v>67</v>
      </c>
      <c r="D816" s="23"/>
      <c r="E816" s="13" t="s">
        <v>29</v>
      </c>
      <c r="F816" s="26">
        <f t="shared" si="56"/>
        <v>42434.6</v>
      </c>
      <c r="G816" s="26">
        <f t="shared" si="56"/>
        <v>42434.6</v>
      </c>
    </row>
    <row r="817" spans="1:7" ht="21.75" customHeight="1">
      <c r="A817" s="23"/>
      <c r="B817" s="18"/>
      <c r="C817" s="18" t="s">
        <v>69</v>
      </c>
      <c r="D817" s="18" t="s">
        <v>299</v>
      </c>
      <c r="E817" s="190" t="s">
        <v>38</v>
      </c>
      <c r="F817" s="25">
        <f t="shared" si="56"/>
        <v>42434.6</v>
      </c>
      <c r="G817" s="25">
        <f t="shared" si="56"/>
        <v>42434.6</v>
      </c>
    </row>
    <row r="818" spans="1:7" ht="18.75" customHeight="1">
      <c r="A818" s="18"/>
      <c r="B818" s="23"/>
      <c r="C818" s="18"/>
      <c r="D818" s="18" t="s">
        <v>12</v>
      </c>
      <c r="E818" s="11" t="s">
        <v>13</v>
      </c>
      <c r="F818" s="25">
        <v>42434.6</v>
      </c>
      <c r="G818" s="25">
        <v>42434.6</v>
      </c>
    </row>
    <row r="819" spans="1:7" ht="18.75" customHeight="1">
      <c r="A819" s="18"/>
      <c r="B819" s="17" t="s">
        <v>465</v>
      </c>
      <c r="C819" s="8"/>
      <c r="D819" s="8"/>
      <c r="E819" s="9" t="s">
        <v>466</v>
      </c>
      <c r="F819" s="26">
        <f>F820</f>
        <v>1785</v>
      </c>
      <c r="G819" s="26">
        <f>G820</f>
        <v>1785</v>
      </c>
    </row>
    <row r="820" spans="1:7" ht="18.75">
      <c r="A820" s="23"/>
      <c r="B820" s="23"/>
      <c r="C820" s="23" t="s">
        <v>49</v>
      </c>
      <c r="D820" s="23" t="s">
        <v>299</v>
      </c>
      <c r="E820" s="13" t="s">
        <v>432</v>
      </c>
      <c r="F820" s="26">
        <f>F821+F825</f>
        <v>1785</v>
      </c>
      <c r="G820" s="26">
        <f>G821+G825</f>
        <v>1785</v>
      </c>
    </row>
    <row r="821" spans="1:7" ht="18.75" customHeight="1">
      <c r="A821" s="23"/>
      <c r="B821" s="23"/>
      <c r="C821" s="23" t="s">
        <v>471</v>
      </c>
      <c r="D821" s="23" t="s">
        <v>299</v>
      </c>
      <c r="E821" s="13" t="s">
        <v>62</v>
      </c>
      <c r="F821" s="26">
        <f aca="true" t="shared" si="57" ref="F821:G823">F822</f>
        <v>500</v>
      </c>
      <c r="G821" s="26">
        <f t="shared" si="57"/>
        <v>500</v>
      </c>
    </row>
    <row r="822" spans="1:7" ht="37.5" customHeight="1">
      <c r="A822" s="23"/>
      <c r="B822" s="23"/>
      <c r="C822" s="23" t="s">
        <v>61</v>
      </c>
      <c r="D822" s="23"/>
      <c r="E822" s="13" t="s">
        <v>63</v>
      </c>
      <c r="F822" s="26">
        <f t="shared" si="57"/>
        <v>500</v>
      </c>
      <c r="G822" s="26">
        <f t="shared" si="57"/>
        <v>500</v>
      </c>
    </row>
    <row r="823" spans="1:7" ht="18.75" customHeight="1">
      <c r="A823" s="23"/>
      <c r="B823" s="23"/>
      <c r="C823" s="18" t="s">
        <v>64</v>
      </c>
      <c r="D823" s="18" t="s">
        <v>299</v>
      </c>
      <c r="E823" s="10" t="s">
        <v>472</v>
      </c>
      <c r="F823" s="25">
        <f t="shared" si="57"/>
        <v>500</v>
      </c>
      <c r="G823" s="25">
        <f t="shared" si="57"/>
        <v>500</v>
      </c>
    </row>
    <row r="824" spans="1:7" ht="18.75" customHeight="1">
      <c r="A824" s="18"/>
      <c r="B824" s="18"/>
      <c r="C824" s="18"/>
      <c r="D824" s="18" t="s">
        <v>16</v>
      </c>
      <c r="E824" s="11" t="s">
        <v>17</v>
      </c>
      <c r="F824" s="25">
        <v>500</v>
      </c>
      <c r="G824" s="25">
        <v>500</v>
      </c>
    </row>
    <row r="825" spans="1:7" ht="37.5" customHeight="1">
      <c r="A825" s="23"/>
      <c r="B825" s="23"/>
      <c r="C825" s="23" t="s">
        <v>65</v>
      </c>
      <c r="D825" s="23" t="s">
        <v>299</v>
      </c>
      <c r="E825" s="13" t="s">
        <v>66</v>
      </c>
      <c r="F825" s="26">
        <f aca="true" t="shared" si="58" ref="F825:G827">F826</f>
        <v>1285</v>
      </c>
      <c r="G825" s="26">
        <f t="shared" si="58"/>
        <v>1285</v>
      </c>
    </row>
    <row r="826" spans="1:7" ht="21" customHeight="1">
      <c r="A826" s="23"/>
      <c r="B826" s="23"/>
      <c r="C826" s="23" t="s">
        <v>67</v>
      </c>
      <c r="D826" s="23"/>
      <c r="E826" s="13" t="s">
        <v>29</v>
      </c>
      <c r="F826" s="26">
        <f t="shared" si="58"/>
        <v>1285</v>
      </c>
      <c r="G826" s="26">
        <f t="shared" si="58"/>
        <v>1285</v>
      </c>
    </row>
    <row r="827" spans="1:7" ht="18.75" customHeight="1">
      <c r="A827" s="23"/>
      <c r="B827" s="23"/>
      <c r="C827" s="18" t="s">
        <v>70</v>
      </c>
      <c r="D827" s="18" t="s">
        <v>299</v>
      </c>
      <c r="E827" s="10" t="s">
        <v>71</v>
      </c>
      <c r="F827" s="25">
        <f t="shared" si="58"/>
        <v>1285</v>
      </c>
      <c r="G827" s="25">
        <f t="shared" si="58"/>
        <v>1285</v>
      </c>
    </row>
    <row r="828" spans="1:7" ht="18.75" customHeight="1">
      <c r="A828" s="18"/>
      <c r="B828" s="18"/>
      <c r="C828" s="18"/>
      <c r="D828" s="18" t="s">
        <v>12</v>
      </c>
      <c r="E828" s="11" t="s">
        <v>13</v>
      </c>
      <c r="F828" s="25">
        <v>1285</v>
      </c>
      <c r="G828" s="25">
        <v>1285</v>
      </c>
    </row>
    <row r="829" spans="1:7" ht="18.75">
      <c r="A829" s="18"/>
      <c r="B829" s="8" t="s">
        <v>428</v>
      </c>
      <c r="C829" s="8"/>
      <c r="D829" s="8"/>
      <c r="E829" s="9" t="s">
        <v>429</v>
      </c>
      <c r="F829" s="26">
        <f>F830+F850</f>
        <v>122373</v>
      </c>
      <c r="G829" s="26">
        <f>G830+G850</f>
        <v>122321.6</v>
      </c>
    </row>
    <row r="830" spans="1:7" ht="18.75" customHeight="1">
      <c r="A830" s="18"/>
      <c r="B830" s="8" t="s">
        <v>430</v>
      </c>
      <c r="C830" s="8"/>
      <c r="D830" s="8"/>
      <c r="E830" s="9" t="s">
        <v>431</v>
      </c>
      <c r="F830" s="26">
        <f>F831</f>
        <v>98897.4</v>
      </c>
      <c r="G830" s="26">
        <f>G831</f>
        <v>98846</v>
      </c>
    </row>
    <row r="831" spans="1:7" ht="25.5" customHeight="1">
      <c r="A831" s="23"/>
      <c r="B831" s="23"/>
      <c r="C831" s="23" t="s">
        <v>49</v>
      </c>
      <c r="D831" s="23" t="s">
        <v>299</v>
      </c>
      <c r="E831" s="13" t="s">
        <v>432</v>
      </c>
      <c r="F831" s="26">
        <f>F832+F838</f>
        <v>98897.4</v>
      </c>
      <c r="G831" s="26">
        <f>G832+G838</f>
        <v>98846</v>
      </c>
    </row>
    <row r="832" spans="1:7" ht="18.75" customHeight="1">
      <c r="A832" s="23"/>
      <c r="B832" s="23"/>
      <c r="C832" s="8" t="s">
        <v>50</v>
      </c>
      <c r="D832" s="7"/>
      <c r="E832" s="6" t="s">
        <v>51</v>
      </c>
      <c r="F832" s="26">
        <f>F833</f>
        <v>351.4</v>
      </c>
      <c r="G832" s="26">
        <f>G833</f>
        <v>300</v>
      </c>
    </row>
    <row r="833" spans="1:7" ht="18.75" customHeight="1">
      <c r="A833" s="23"/>
      <c r="B833" s="23"/>
      <c r="C833" s="8" t="s">
        <v>52</v>
      </c>
      <c r="D833" s="7"/>
      <c r="E833" s="6" t="s">
        <v>53</v>
      </c>
      <c r="F833" s="26">
        <f>F834+F836</f>
        <v>351.4</v>
      </c>
      <c r="G833" s="26">
        <f>G834+G836</f>
        <v>300</v>
      </c>
    </row>
    <row r="834" spans="1:7" ht="18.75" customHeight="1">
      <c r="A834" s="23"/>
      <c r="B834" s="23"/>
      <c r="C834" s="7" t="s">
        <v>54</v>
      </c>
      <c r="D834" s="18"/>
      <c r="E834" s="11" t="s">
        <v>866</v>
      </c>
      <c r="F834" s="25">
        <f>F835</f>
        <v>351.4</v>
      </c>
      <c r="G834" s="25">
        <f>G835</f>
        <v>300</v>
      </c>
    </row>
    <row r="835" spans="1:7" ht="18.75" customHeight="1">
      <c r="A835" s="18"/>
      <c r="B835" s="18"/>
      <c r="C835" s="18"/>
      <c r="D835" s="18" t="s">
        <v>12</v>
      </c>
      <c r="E835" s="11" t="s">
        <v>13</v>
      </c>
      <c r="F835" s="25">
        <v>351.4</v>
      </c>
      <c r="G835" s="25">
        <v>300</v>
      </c>
    </row>
    <row r="836" spans="1:7" ht="24" customHeight="1" hidden="1">
      <c r="A836" s="23"/>
      <c r="B836" s="23"/>
      <c r="C836" s="7" t="s">
        <v>298</v>
      </c>
      <c r="D836" s="18"/>
      <c r="E836" s="10" t="s">
        <v>867</v>
      </c>
      <c r="F836" s="25">
        <f>F837</f>
        <v>0</v>
      </c>
      <c r="G836" s="25">
        <f>G837</f>
        <v>0</v>
      </c>
    </row>
    <row r="837" spans="1:7" ht="18.75" customHeight="1" hidden="1">
      <c r="A837" s="18"/>
      <c r="B837" s="18"/>
      <c r="C837" s="7"/>
      <c r="D837" s="18" t="s">
        <v>12</v>
      </c>
      <c r="E837" s="11" t="s">
        <v>13</v>
      </c>
      <c r="F837" s="25"/>
      <c r="G837" s="25"/>
    </row>
    <row r="838" spans="1:7" ht="37.5" customHeight="1">
      <c r="A838" s="23"/>
      <c r="B838" s="23"/>
      <c r="C838" s="23" t="s">
        <v>65</v>
      </c>
      <c r="D838" s="23" t="s">
        <v>299</v>
      </c>
      <c r="E838" s="13" t="s">
        <v>66</v>
      </c>
      <c r="F838" s="26">
        <f>F839</f>
        <v>98546</v>
      </c>
      <c r="G838" s="26">
        <f>G839</f>
        <v>98546</v>
      </c>
    </row>
    <row r="839" spans="1:7" ht="24" customHeight="1">
      <c r="A839" s="23"/>
      <c r="B839" s="23"/>
      <c r="C839" s="23" t="s">
        <v>67</v>
      </c>
      <c r="D839" s="23"/>
      <c r="E839" s="13" t="s">
        <v>29</v>
      </c>
      <c r="F839" s="26">
        <f>F840+F842+F844+F848+F846</f>
        <v>98546</v>
      </c>
      <c r="G839" s="26">
        <f>G840+G842+G844+G848+G846</f>
        <v>98546</v>
      </c>
    </row>
    <row r="840" spans="1:7" ht="18.75" customHeight="1">
      <c r="A840" s="23"/>
      <c r="B840" s="23"/>
      <c r="C840" s="18" t="s">
        <v>72</v>
      </c>
      <c r="D840" s="18" t="s">
        <v>299</v>
      </c>
      <c r="E840" s="10" t="s">
        <v>73</v>
      </c>
      <c r="F840" s="25">
        <f>F841</f>
        <v>37615</v>
      </c>
      <c r="G840" s="25">
        <f>G841</f>
        <v>37615</v>
      </c>
    </row>
    <row r="841" spans="1:7" ht="18.75" customHeight="1">
      <c r="A841" s="18"/>
      <c r="B841" s="18"/>
      <c r="C841" s="18"/>
      <c r="D841" s="18" t="s">
        <v>12</v>
      </c>
      <c r="E841" s="11" t="s">
        <v>13</v>
      </c>
      <c r="F841" s="25">
        <v>37615</v>
      </c>
      <c r="G841" s="25">
        <v>37615</v>
      </c>
    </row>
    <row r="842" spans="1:7" ht="18.75" customHeight="1">
      <c r="A842" s="23"/>
      <c r="B842" s="23"/>
      <c r="C842" s="18" t="s">
        <v>74</v>
      </c>
      <c r="D842" s="18" t="s">
        <v>299</v>
      </c>
      <c r="E842" s="10" t="s">
        <v>310</v>
      </c>
      <c r="F842" s="25">
        <f>F843</f>
        <v>22706</v>
      </c>
      <c r="G842" s="25">
        <f>G843</f>
        <v>22706</v>
      </c>
    </row>
    <row r="843" spans="1:7" ht="18.75" customHeight="1">
      <c r="A843" s="18"/>
      <c r="B843" s="18"/>
      <c r="C843" s="18"/>
      <c r="D843" s="18" t="s">
        <v>12</v>
      </c>
      <c r="E843" s="11" t="s">
        <v>13</v>
      </c>
      <c r="F843" s="25">
        <v>22706</v>
      </c>
      <c r="G843" s="25">
        <v>22706</v>
      </c>
    </row>
    <row r="844" spans="1:7" ht="18.75" customHeight="1">
      <c r="A844" s="23"/>
      <c r="B844" s="23"/>
      <c r="C844" s="18" t="s">
        <v>75</v>
      </c>
      <c r="D844" s="18" t="s">
        <v>299</v>
      </c>
      <c r="E844" s="10" t="s">
        <v>311</v>
      </c>
      <c r="F844" s="25">
        <f>F845</f>
        <v>37625</v>
      </c>
      <c r="G844" s="25">
        <f>G845</f>
        <v>37625</v>
      </c>
    </row>
    <row r="845" spans="1:7" ht="18.75" customHeight="1">
      <c r="A845" s="18"/>
      <c r="B845" s="18"/>
      <c r="C845" s="18"/>
      <c r="D845" s="18" t="s">
        <v>12</v>
      </c>
      <c r="E845" s="11" t="s">
        <v>13</v>
      </c>
      <c r="F845" s="25">
        <v>37625</v>
      </c>
      <c r="G845" s="25">
        <v>37625</v>
      </c>
    </row>
    <row r="846" spans="1:7" ht="37.5" customHeight="1">
      <c r="A846" s="23"/>
      <c r="B846" s="23"/>
      <c r="C846" s="18" t="s">
        <v>79</v>
      </c>
      <c r="D846" s="18" t="s">
        <v>299</v>
      </c>
      <c r="E846" s="10" t="s">
        <v>80</v>
      </c>
      <c r="F846" s="25">
        <f>F847</f>
        <v>50</v>
      </c>
      <c r="G846" s="25">
        <f>G847</f>
        <v>50</v>
      </c>
    </row>
    <row r="847" spans="1:7" ht="18.75" customHeight="1">
      <c r="A847" s="18"/>
      <c r="B847" s="18"/>
      <c r="C847" s="18"/>
      <c r="D847" s="18" t="s">
        <v>12</v>
      </c>
      <c r="E847" s="11" t="s">
        <v>13</v>
      </c>
      <c r="F847" s="25">
        <v>50</v>
      </c>
      <c r="G847" s="25">
        <v>50</v>
      </c>
    </row>
    <row r="848" spans="1:7" ht="37.5" customHeight="1">
      <c r="A848" s="23"/>
      <c r="B848" s="23"/>
      <c r="C848" s="18" t="s">
        <v>81</v>
      </c>
      <c r="D848" s="18" t="s">
        <v>299</v>
      </c>
      <c r="E848" s="10" t="s">
        <v>82</v>
      </c>
      <c r="F848" s="25">
        <f>F849</f>
        <v>550</v>
      </c>
      <c r="G848" s="25">
        <f>G849</f>
        <v>550</v>
      </c>
    </row>
    <row r="849" spans="1:7" ht="18.75" customHeight="1">
      <c r="A849" s="18"/>
      <c r="B849" s="18"/>
      <c r="C849" s="18"/>
      <c r="D849" s="18" t="s">
        <v>12</v>
      </c>
      <c r="E849" s="11" t="s">
        <v>13</v>
      </c>
      <c r="F849" s="25">
        <v>550</v>
      </c>
      <c r="G849" s="25">
        <v>550</v>
      </c>
    </row>
    <row r="850" spans="1:7" ht="18.75" customHeight="1">
      <c r="A850" s="18"/>
      <c r="B850" s="17" t="s">
        <v>433</v>
      </c>
      <c r="C850" s="8"/>
      <c r="D850" s="8"/>
      <c r="E850" s="9" t="s">
        <v>434</v>
      </c>
      <c r="F850" s="26">
        <f>F851+F868</f>
        <v>23475.6</v>
      </c>
      <c r="G850" s="26">
        <f>G851+G868</f>
        <v>23475.6</v>
      </c>
    </row>
    <row r="851" spans="1:7" ht="18.75">
      <c r="A851" s="23"/>
      <c r="B851" s="23"/>
      <c r="C851" s="23" t="s">
        <v>49</v>
      </c>
      <c r="D851" s="23" t="s">
        <v>299</v>
      </c>
      <c r="E851" s="13" t="s">
        <v>432</v>
      </c>
      <c r="F851" s="26">
        <f>F852+F858</f>
        <v>23400.6</v>
      </c>
      <c r="G851" s="26">
        <f>G852+G858</f>
        <v>23400.6</v>
      </c>
    </row>
    <row r="852" spans="1:7" ht="18.75" customHeight="1">
      <c r="A852" s="23"/>
      <c r="B852" s="23"/>
      <c r="C852" s="23" t="s">
        <v>50</v>
      </c>
      <c r="D852" s="23" t="s">
        <v>299</v>
      </c>
      <c r="E852" s="13" t="s">
        <v>51</v>
      </c>
      <c r="F852" s="26">
        <f>F853</f>
        <v>1800</v>
      </c>
      <c r="G852" s="26">
        <f>G853</f>
        <v>1800</v>
      </c>
    </row>
    <row r="853" spans="1:7" ht="18.75" customHeight="1">
      <c r="A853" s="23"/>
      <c r="B853" s="23"/>
      <c r="C853" s="23" t="s">
        <v>52</v>
      </c>
      <c r="D853" s="23"/>
      <c r="E853" s="13" t="s">
        <v>53</v>
      </c>
      <c r="F853" s="26">
        <f>F854+F856</f>
        <v>1800</v>
      </c>
      <c r="G853" s="26">
        <f>G854+G856</f>
        <v>1800</v>
      </c>
    </row>
    <row r="854" spans="1:7" ht="18.75" customHeight="1">
      <c r="A854" s="23"/>
      <c r="B854" s="23"/>
      <c r="C854" s="18" t="s">
        <v>55</v>
      </c>
      <c r="D854" s="18" t="s">
        <v>299</v>
      </c>
      <c r="E854" s="10" t="s">
        <v>473</v>
      </c>
      <c r="F854" s="25">
        <f>F855</f>
        <v>1500</v>
      </c>
      <c r="G854" s="25">
        <f>G855</f>
        <v>1500</v>
      </c>
    </row>
    <row r="855" spans="1:7" ht="18.75" customHeight="1">
      <c r="A855" s="18"/>
      <c r="B855" s="18"/>
      <c r="C855" s="18"/>
      <c r="D855" s="18" t="s">
        <v>16</v>
      </c>
      <c r="E855" s="11" t="s">
        <v>17</v>
      </c>
      <c r="F855" s="25">
        <v>1500</v>
      </c>
      <c r="G855" s="25">
        <v>1500</v>
      </c>
    </row>
    <row r="856" spans="1:7" ht="18.75" customHeight="1">
      <c r="A856" s="23"/>
      <c r="B856" s="23"/>
      <c r="C856" s="18" t="s">
        <v>56</v>
      </c>
      <c r="D856" s="18" t="s">
        <v>299</v>
      </c>
      <c r="E856" s="10" t="s">
        <v>57</v>
      </c>
      <c r="F856" s="25">
        <f>F857</f>
        <v>300</v>
      </c>
      <c r="G856" s="25">
        <f>G857</f>
        <v>300</v>
      </c>
    </row>
    <row r="857" spans="1:7" ht="18.75" customHeight="1">
      <c r="A857" s="18"/>
      <c r="B857" s="18"/>
      <c r="C857" s="18"/>
      <c r="D857" s="18" t="s">
        <v>16</v>
      </c>
      <c r="E857" s="11" t="s">
        <v>17</v>
      </c>
      <c r="F857" s="25">
        <v>300</v>
      </c>
      <c r="G857" s="25">
        <v>300</v>
      </c>
    </row>
    <row r="858" spans="1:7" ht="37.5" customHeight="1">
      <c r="A858" s="23"/>
      <c r="B858" s="23"/>
      <c r="C858" s="23" t="s">
        <v>65</v>
      </c>
      <c r="D858" s="23" t="s">
        <v>299</v>
      </c>
      <c r="E858" s="13" t="s">
        <v>66</v>
      </c>
      <c r="F858" s="26">
        <f>F859</f>
        <v>21600.6</v>
      </c>
      <c r="G858" s="26">
        <f>G859</f>
        <v>21600.6</v>
      </c>
    </row>
    <row r="859" spans="1:7" ht="19.5" customHeight="1">
      <c r="A859" s="23"/>
      <c r="B859" s="23"/>
      <c r="C859" s="23" t="s">
        <v>67</v>
      </c>
      <c r="D859" s="23"/>
      <c r="E859" s="13" t="s">
        <v>29</v>
      </c>
      <c r="F859" s="26">
        <f>F860+F864+F866</f>
        <v>21600.6</v>
      </c>
      <c r="G859" s="26">
        <f>G860+G864+G866</f>
        <v>21600.6</v>
      </c>
    </row>
    <row r="860" spans="1:7" ht="18.75" customHeight="1">
      <c r="A860" s="23"/>
      <c r="B860" s="23"/>
      <c r="C860" s="18" t="s">
        <v>68</v>
      </c>
      <c r="D860" s="18" t="s">
        <v>299</v>
      </c>
      <c r="E860" s="10" t="s">
        <v>32</v>
      </c>
      <c r="F860" s="25">
        <f>SUM(F861:F863)</f>
        <v>6029.6</v>
      </c>
      <c r="G860" s="25">
        <f>SUM(G861:G863)</f>
        <v>6029.6</v>
      </c>
    </row>
    <row r="861" spans="1:7" ht="37.5" customHeight="1">
      <c r="A861" s="18"/>
      <c r="B861" s="18"/>
      <c r="C861" s="18"/>
      <c r="D861" s="18" t="s">
        <v>33</v>
      </c>
      <c r="E861" s="11" t="s">
        <v>34</v>
      </c>
      <c r="F861" s="25">
        <v>5707.2</v>
      </c>
      <c r="G861" s="25">
        <v>5707.2</v>
      </c>
    </row>
    <row r="862" spans="1:7" ht="18.75" customHeight="1">
      <c r="A862" s="18"/>
      <c r="B862" s="18"/>
      <c r="C862" s="18"/>
      <c r="D862" s="18" t="s">
        <v>16</v>
      </c>
      <c r="E862" s="11" t="s">
        <v>17</v>
      </c>
      <c r="F862" s="25">
        <v>311.6</v>
      </c>
      <c r="G862" s="25">
        <v>311.6</v>
      </c>
    </row>
    <row r="863" spans="1:7" ht="18.75" customHeight="1">
      <c r="A863" s="18"/>
      <c r="B863" s="18"/>
      <c r="C863" s="18"/>
      <c r="D863" s="18" t="s">
        <v>47</v>
      </c>
      <c r="E863" s="11" t="s">
        <v>48</v>
      </c>
      <c r="F863" s="25">
        <v>10.8</v>
      </c>
      <c r="G863" s="25">
        <v>10.8</v>
      </c>
    </row>
    <row r="864" spans="1:7" ht="18.75" customHeight="1">
      <c r="A864" s="23"/>
      <c r="B864" s="23"/>
      <c r="C864" s="18" t="s">
        <v>76</v>
      </c>
      <c r="D864" s="18" t="s">
        <v>299</v>
      </c>
      <c r="E864" s="10" t="s">
        <v>312</v>
      </c>
      <c r="F864" s="25">
        <f>F865</f>
        <v>4876</v>
      </c>
      <c r="G864" s="25">
        <f>G865</f>
        <v>4876</v>
      </c>
    </row>
    <row r="865" spans="1:7" ht="18.75" customHeight="1">
      <c r="A865" s="18"/>
      <c r="B865" s="18"/>
      <c r="C865" s="18"/>
      <c r="D865" s="18" t="s">
        <v>12</v>
      </c>
      <c r="E865" s="11" t="s">
        <v>13</v>
      </c>
      <c r="F865" s="25">
        <v>4876</v>
      </c>
      <c r="G865" s="25">
        <v>4876</v>
      </c>
    </row>
    <row r="866" spans="1:7" ht="18.75" customHeight="1">
      <c r="A866" s="184"/>
      <c r="B866" s="184"/>
      <c r="C866" s="185" t="s">
        <v>77</v>
      </c>
      <c r="D866" s="185" t="s">
        <v>299</v>
      </c>
      <c r="E866" s="186" t="s">
        <v>78</v>
      </c>
      <c r="F866" s="187">
        <f>F867</f>
        <v>10695</v>
      </c>
      <c r="G866" s="187">
        <f>G867</f>
        <v>10695</v>
      </c>
    </row>
    <row r="867" spans="1:8" s="189" customFormat="1" ht="18.75" customHeight="1">
      <c r="A867" s="18"/>
      <c r="B867" s="18"/>
      <c r="C867" s="18"/>
      <c r="D867" s="18" t="s">
        <v>12</v>
      </c>
      <c r="E867" s="11" t="s">
        <v>13</v>
      </c>
      <c r="F867" s="25">
        <v>10695</v>
      </c>
      <c r="G867" s="25">
        <v>10695</v>
      </c>
      <c r="H867" s="2"/>
    </row>
    <row r="868" spans="1:7" ht="37.5" customHeight="1">
      <c r="A868" s="180"/>
      <c r="B868" s="180"/>
      <c r="C868" s="180" t="s">
        <v>83</v>
      </c>
      <c r="D868" s="180" t="s">
        <v>299</v>
      </c>
      <c r="E868" s="181" t="s">
        <v>794</v>
      </c>
      <c r="F868" s="182">
        <f>F869</f>
        <v>75</v>
      </c>
      <c r="G868" s="182">
        <f>G869</f>
        <v>75</v>
      </c>
    </row>
    <row r="869" spans="1:7" ht="18.75" customHeight="1">
      <c r="A869" s="23"/>
      <c r="B869" s="23"/>
      <c r="C869" s="23" t="s">
        <v>84</v>
      </c>
      <c r="D869" s="23" t="s">
        <v>299</v>
      </c>
      <c r="E869" s="13" t="s">
        <v>385</v>
      </c>
      <c r="F869" s="26">
        <f>F873+F876+F870</f>
        <v>75</v>
      </c>
      <c r="G869" s="26">
        <f>G873+G876+G870</f>
        <v>75</v>
      </c>
    </row>
    <row r="870" spans="1:7" ht="18.75" customHeight="1" hidden="1">
      <c r="A870" s="23"/>
      <c r="B870" s="23"/>
      <c r="C870" s="23" t="s">
        <v>85</v>
      </c>
      <c r="D870" s="23"/>
      <c r="E870" s="13" t="s">
        <v>86</v>
      </c>
      <c r="F870" s="26">
        <f>F871</f>
        <v>0</v>
      </c>
      <c r="G870" s="26">
        <f>G871</f>
        <v>0</v>
      </c>
    </row>
    <row r="871" spans="1:7" ht="18.75" customHeight="1" hidden="1">
      <c r="A871" s="23"/>
      <c r="B871" s="23"/>
      <c r="C871" s="18" t="s">
        <v>88</v>
      </c>
      <c r="D871" s="18" t="s">
        <v>299</v>
      </c>
      <c r="E871" s="10" t="s">
        <v>869</v>
      </c>
      <c r="F871" s="25">
        <f>F872</f>
        <v>0</v>
      </c>
      <c r="G871" s="25">
        <f>G872</f>
        <v>0</v>
      </c>
    </row>
    <row r="872" spans="1:7" ht="18.75" customHeight="1" hidden="1">
      <c r="A872" s="23"/>
      <c r="B872" s="23"/>
      <c r="C872" s="18"/>
      <c r="D872" s="18" t="s">
        <v>16</v>
      </c>
      <c r="E872" s="11" t="s">
        <v>17</v>
      </c>
      <c r="F872" s="25"/>
      <c r="G872" s="25"/>
    </row>
    <row r="873" spans="1:7" ht="39.75" customHeight="1">
      <c r="A873" s="23"/>
      <c r="B873" s="23"/>
      <c r="C873" s="23" t="s">
        <v>89</v>
      </c>
      <c r="D873" s="23"/>
      <c r="E873" s="129" t="s">
        <v>870</v>
      </c>
      <c r="F873" s="26">
        <f>F874</f>
        <v>60</v>
      </c>
      <c r="G873" s="26">
        <f>G874</f>
        <v>60</v>
      </c>
    </row>
    <row r="874" spans="1:7" ht="18.75" customHeight="1">
      <c r="A874" s="23"/>
      <c r="B874" s="23"/>
      <c r="C874" s="18" t="s">
        <v>90</v>
      </c>
      <c r="D874" s="18" t="s">
        <v>299</v>
      </c>
      <c r="E874" s="282" t="s">
        <v>871</v>
      </c>
      <c r="F874" s="25">
        <f>F875</f>
        <v>60</v>
      </c>
      <c r="G874" s="25">
        <f>G875</f>
        <v>60</v>
      </c>
    </row>
    <row r="875" spans="1:7" ht="18.75" customHeight="1">
      <c r="A875" s="18"/>
      <c r="B875" s="18"/>
      <c r="C875" s="18"/>
      <c r="D875" s="18" t="s">
        <v>16</v>
      </c>
      <c r="E875" s="11" t="s">
        <v>17</v>
      </c>
      <c r="F875" s="25">
        <v>60</v>
      </c>
      <c r="G875" s="25">
        <v>60</v>
      </c>
    </row>
    <row r="876" spans="1:7" ht="18.75" customHeight="1">
      <c r="A876" s="23"/>
      <c r="B876" s="23"/>
      <c r="C876" s="23" t="s">
        <v>91</v>
      </c>
      <c r="D876" s="23"/>
      <c r="E876" s="13" t="s">
        <v>92</v>
      </c>
      <c r="F876" s="26">
        <f>F877</f>
        <v>15</v>
      </c>
      <c r="G876" s="26">
        <f>G877</f>
        <v>15</v>
      </c>
    </row>
    <row r="877" spans="1:7" ht="18.75" customHeight="1">
      <c r="A877" s="23"/>
      <c r="B877" s="23"/>
      <c r="C877" s="18" t="s">
        <v>93</v>
      </c>
      <c r="D877" s="18" t="s">
        <v>299</v>
      </c>
      <c r="E877" s="10" t="s">
        <v>94</v>
      </c>
      <c r="F877" s="25">
        <f>F878</f>
        <v>15</v>
      </c>
      <c r="G877" s="25">
        <f>G878</f>
        <v>15</v>
      </c>
    </row>
    <row r="878" spans="1:7" ht="18.75" customHeight="1">
      <c r="A878" s="18"/>
      <c r="B878" s="18"/>
      <c r="C878" s="18"/>
      <c r="D878" s="18" t="s">
        <v>16</v>
      </c>
      <c r="E878" s="11" t="s">
        <v>17</v>
      </c>
      <c r="F878" s="25">
        <v>15</v>
      </c>
      <c r="G878" s="25">
        <v>15</v>
      </c>
    </row>
    <row r="879" spans="1:7" ht="18.75" customHeight="1">
      <c r="A879" s="18"/>
      <c r="B879" s="8" t="s">
        <v>436</v>
      </c>
      <c r="C879" s="8"/>
      <c r="D879" s="8"/>
      <c r="E879" s="9" t="s">
        <v>437</v>
      </c>
      <c r="F879" s="26">
        <f aca="true" t="shared" si="59" ref="F879:G888">F880</f>
        <v>12200</v>
      </c>
      <c r="G879" s="26">
        <f t="shared" si="59"/>
        <v>12200</v>
      </c>
    </row>
    <row r="880" spans="1:7" ht="18.75" customHeight="1">
      <c r="A880" s="18"/>
      <c r="B880" s="8" t="s">
        <v>467</v>
      </c>
      <c r="C880" s="8"/>
      <c r="D880" s="8"/>
      <c r="E880" s="9" t="s">
        <v>440</v>
      </c>
      <c r="F880" s="26">
        <f>F885+F881</f>
        <v>12200</v>
      </c>
      <c r="G880" s="26">
        <f>G885+G881</f>
        <v>12200</v>
      </c>
    </row>
    <row r="881" spans="1:7" ht="44.25" customHeight="1" hidden="1">
      <c r="A881" s="18"/>
      <c r="B881" s="8"/>
      <c r="C881" s="23" t="s">
        <v>65</v>
      </c>
      <c r="D881" s="23" t="s">
        <v>299</v>
      </c>
      <c r="E881" s="13" t="s">
        <v>66</v>
      </c>
      <c r="F881" s="26">
        <f aca="true" t="shared" si="60" ref="F881:G883">F882</f>
        <v>0</v>
      </c>
      <c r="G881" s="26">
        <f t="shared" si="60"/>
        <v>0</v>
      </c>
    </row>
    <row r="882" spans="1:7" ht="18.75" customHeight="1" hidden="1">
      <c r="A882" s="18"/>
      <c r="B882" s="8"/>
      <c r="C882" s="23" t="s">
        <v>67</v>
      </c>
      <c r="D882" s="23"/>
      <c r="E882" s="13" t="s">
        <v>29</v>
      </c>
      <c r="F882" s="26">
        <f t="shared" si="60"/>
        <v>0</v>
      </c>
      <c r="G882" s="26">
        <f t="shared" si="60"/>
        <v>0</v>
      </c>
    </row>
    <row r="883" spans="1:8" s="193" customFormat="1" ht="59.25" customHeight="1" hidden="1">
      <c r="A883" s="258"/>
      <c r="B883" s="257"/>
      <c r="C883" s="258" t="s">
        <v>804</v>
      </c>
      <c r="D883" s="257"/>
      <c r="E883" s="254" t="s">
        <v>805</v>
      </c>
      <c r="F883" s="259">
        <f t="shared" si="60"/>
        <v>0</v>
      </c>
      <c r="G883" s="259">
        <f t="shared" si="60"/>
        <v>0</v>
      </c>
      <c r="H883" s="2"/>
    </row>
    <row r="884" spans="1:8" s="193" customFormat="1" ht="18.75" customHeight="1" hidden="1">
      <c r="A884" s="258"/>
      <c r="B884" s="257"/>
      <c r="C884" s="257"/>
      <c r="D884" s="258" t="s">
        <v>12</v>
      </c>
      <c r="E884" s="253" t="s">
        <v>13</v>
      </c>
      <c r="F884" s="259"/>
      <c r="G884" s="259"/>
      <c r="H884" s="2"/>
    </row>
    <row r="885" spans="1:7" ht="18.75" customHeight="1">
      <c r="A885" s="23"/>
      <c r="B885" s="23"/>
      <c r="C885" s="23" t="s">
        <v>220</v>
      </c>
      <c r="D885" s="23" t="s">
        <v>299</v>
      </c>
      <c r="E885" s="13" t="s">
        <v>816</v>
      </c>
      <c r="F885" s="26">
        <f t="shared" si="59"/>
        <v>12200</v>
      </c>
      <c r="G885" s="26">
        <f t="shared" si="59"/>
        <v>12200</v>
      </c>
    </row>
    <row r="886" spans="1:7" ht="18.75" customHeight="1">
      <c r="A886" s="23"/>
      <c r="B886" s="23"/>
      <c r="C886" s="261" t="s">
        <v>221</v>
      </c>
      <c r="D886" s="23" t="s">
        <v>299</v>
      </c>
      <c r="E886" s="13" t="s">
        <v>474</v>
      </c>
      <c r="F886" s="26">
        <f t="shared" si="59"/>
        <v>12200</v>
      </c>
      <c r="G886" s="26">
        <f t="shared" si="59"/>
        <v>12200</v>
      </c>
    </row>
    <row r="887" spans="1:7" ht="18.75" customHeight="1">
      <c r="A887" s="23"/>
      <c r="B887" s="23"/>
      <c r="C887" s="261" t="s">
        <v>222</v>
      </c>
      <c r="D887" s="23"/>
      <c r="E887" s="13" t="s">
        <v>223</v>
      </c>
      <c r="F887" s="26">
        <f t="shared" si="59"/>
        <v>12200</v>
      </c>
      <c r="G887" s="26">
        <f t="shared" si="59"/>
        <v>12200</v>
      </c>
    </row>
    <row r="888" spans="1:7" ht="18.75" customHeight="1">
      <c r="A888" s="23"/>
      <c r="B888" s="23"/>
      <c r="C888" s="76" t="s">
        <v>769</v>
      </c>
      <c r="D888" s="76"/>
      <c r="E888" s="282" t="s">
        <v>868</v>
      </c>
      <c r="F888" s="25">
        <f t="shared" si="59"/>
        <v>12200</v>
      </c>
      <c r="G888" s="25">
        <f t="shared" si="59"/>
        <v>12200</v>
      </c>
    </row>
    <row r="889" spans="1:7" ht="18.75" customHeight="1">
      <c r="A889" s="18"/>
      <c r="B889" s="18"/>
      <c r="C889" s="260"/>
      <c r="D889" s="18" t="s">
        <v>21</v>
      </c>
      <c r="E889" s="11" t="s">
        <v>22</v>
      </c>
      <c r="F889" s="25">
        <v>12200</v>
      </c>
      <c r="G889" s="25">
        <v>12200</v>
      </c>
    </row>
    <row r="890" spans="1:7" ht="18.75" customHeight="1">
      <c r="A890" s="18"/>
      <c r="B890" s="18"/>
      <c r="C890" s="260"/>
      <c r="D890" s="18"/>
      <c r="E890" s="11"/>
      <c r="F890" s="25"/>
      <c r="G890" s="25"/>
    </row>
    <row r="891" spans="1:7" ht="18.75">
      <c r="A891" s="23" t="s">
        <v>475</v>
      </c>
      <c r="B891" s="23"/>
      <c r="C891" s="23" t="s">
        <v>299</v>
      </c>
      <c r="D891" s="23" t="s">
        <v>299</v>
      </c>
      <c r="E891" s="13" t="s">
        <v>476</v>
      </c>
      <c r="F891" s="52">
        <f>F892+F900+F928+F935</f>
        <v>70114.9</v>
      </c>
      <c r="G891" s="52">
        <f>G892+G900+G928+G935</f>
        <v>70114.9</v>
      </c>
    </row>
    <row r="892" spans="1:7" ht="18.75" customHeight="1">
      <c r="A892" s="23"/>
      <c r="B892" s="8" t="s">
        <v>356</v>
      </c>
      <c r="C892" s="8"/>
      <c r="D892" s="8"/>
      <c r="E892" s="9" t="s">
        <v>357</v>
      </c>
      <c r="F892" s="52">
        <f aca="true" t="shared" si="61" ref="F892:G896">F893</f>
        <v>22</v>
      </c>
      <c r="G892" s="52">
        <f t="shared" si="61"/>
        <v>22</v>
      </c>
    </row>
    <row r="893" spans="1:7" ht="18.75" customHeight="1">
      <c r="A893" s="23"/>
      <c r="B893" s="8" t="s">
        <v>360</v>
      </c>
      <c r="C893" s="8"/>
      <c r="D893" s="8"/>
      <c r="E893" s="9" t="s">
        <v>361</v>
      </c>
      <c r="F893" s="52">
        <f t="shared" si="61"/>
        <v>22</v>
      </c>
      <c r="G893" s="52">
        <f t="shared" si="61"/>
        <v>22</v>
      </c>
    </row>
    <row r="894" spans="1:7" ht="38.25" customHeight="1">
      <c r="A894" s="23"/>
      <c r="B894" s="23"/>
      <c r="C894" s="23" t="s">
        <v>234</v>
      </c>
      <c r="D894" s="23" t="s">
        <v>299</v>
      </c>
      <c r="E894" s="13" t="s">
        <v>742</v>
      </c>
      <c r="F894" s="52">
        <f t="shared" si="61"/>
        <v>22</v>
      </c>
      <c r="G894" s="52">
        <f t="shared" si="61"/>
        <v>22</v>
      </c>
    </row>
    <row r="895" spans="1:7" ht="18.75" customHeight="1">
      <c r="A895" s="23"/>
      <c r="B895" s="23"/>
      <c r="C895" s="23" t="s">
        <v>235</v>
      </c>
      <c r="D895" s="23" t="s">
        <v>299</v>
      </c>
      <c r="E895" s="13" t="s">
        <v>236</v>
      </c>
      <c r="F895" s="52">
        <f t="shared" si="61"/>
        <v>22</v>
      </c>
      <c r="G895" s="52">
        <f t="shared" si="61"/>
        <v>22</v>
      </c>
    </row>
    <row r="896" spans="1:7" ht="37.5" customHeight="1">
      <c r="A896" s="23"/>
      <c r="B896" s="23"/>
      <c r="C896" s="23" t="s">
        <v>237</v>
      </c>
      <c r="D896" s="23"/>
      <c r="E896" s="13" t="s">
        <v>238</v>
      </c>
      <c r="F896" s="52">
        <f t="shared" si="61"/>
        <v>22</v>
      </c>
      <c r="G896" s="52">
        <f t="shared" si="61"/>
        <v>22</v>
      </c>
    </row>
    <row r="897" spans="1:7" ht="18.75" customHeight="1">
      <c r="A897" s="18"/>
      <c r="B897" s="18"/>
      <c r="C897" s="18" t="s">
        <v>239</v>
      </c>
      <c r="D897" s="18" t="s">
        <v>299</v>
      </c>
      <c r="E897" s="10" t="s">
        <v>240</v>
      </c>
      <c r="F897" s="51">
        <f>F899+F898</f>
        <v>22</v>
      </c>
      <c r="G897" s="51">
        <f>G899+G898</f>
        <v>22</v>
      </c>
    </row>
    <row r="898" spans="1:7" ht="41.25" customHeight="1" hidden="1">
      <c r="A898" s="18"/>
      <c r="B898" s="18"/>
      <c r="C898" s="18"/>
      <c r="D898" s="18" t="s">
        <v>33</v>
      </c>
      <c r="E898" s="11" t="s">
        <v>34</v>
      </c>
      <c r="F898" s="25"/>
      <c r="G898" s="25"/>
    </row>
    <row r="899" spans="1:7" ht="18.75" customHeight="1">
      <c r="A899" s="18"/>
      <c r="B899" s="18"/>
      <c r="C899" s="18"/>
      <c r="D899" s="18" t="s">
        <v>16</v>
      </c>
      <c r="E899" s="11" t="s">
        <v>17</v>
      </c>
      <c r="F899" s="25">
        <v>22</v>
      </c>
      <c r="G899" s="25">
        <v>22</v>
      </c>
    </row>
    <row r="900" spans="1:7" ht="18.75" customHeight="1">
      <c r="A900" s="18"/>
      <c r="B900" s="8" t="s">
        <v>419</v>
      </c>
      <c r="C900" s="8"/>
      <c r="D900" s="8"/>
      <c r="E900" s="9" t="s">
        <v>420</v>
      </c>
      <c r="F900" s="26">
        <f>F901+F907+F922</f>
        <v>58030</v>
      </c>
      <c r="G900" s="26">
        <f>G901+G907+G922</f>
        <v>58030</v>
      </c>
    </row>
    <row r="901" spans="1:7" ht="18.75" customHeight="1">
      <c r="A901" s="18"/>
      <c r="B901" s="23" t="s">
        <v>424</v>
      </c>
      <c r="C901" s="23"/>
      <c r="D901" s="23"/>
      <c r="E901" s="12" t="s">
        <v>425</v>
      </c>
      <c r="F901" s="26">
        <f aca="true" t="shared" si="62" ref="F901:G905">F902</f>
        <v>57200</v>
      </c>
      <c r="G901" s="26">
        <f t="shared" si="62"/>
        <v>57200</v>
      </c>
    </row>
    <row r="902" spans="1:7" ht="18.75" customHeight="1">
      <c r="A902" s="23"/>
      <c r="B902" s="23"/>
      <c r="C902" s="23" t="s">
        <v>193</v>
      </c>
      <c r="D902" s="23" t="s">
        <v>299</v>
      </c>
      <c r="E902" s="13" t="s">
        <v>817</v>
      </c>
      <c r="F902" s="52">
        <f t="shared" si="62"/>
        <v>57200</v>
      </c>
      <c r="G902" s="52">
        <f t="shared" si="62"/>
        <v>57200</v>
      </c>
    </row>
    <row r="903" spans="1:7" ht="39.75" customHeight="1">
      <c r="A903" s="23"/>
      <c r="B903" s="23"/>
      <c r="C903" s="23" t="s">
        <v>200</v>
      </c>
      <c r="D903" s="23" t="s">
        <v>299</v>
      </c>
      <c r="E903" s="13" t="s">
        <v>819</v>
      </c>
      <c r="F903" s="52">
        <f t="shared" si="62"/>
        <v>57200</v>
      </c>
      <c r="G903" s="52">
        <f t="shared" si="62"/>
        <v>57200</v>
      </c>
    </row>
    <row r="904" spans="1:7" ht="25.5" customHeight="1">
      <c r="A904" s="23"/>
      <c r="B904" s="23"/>
      <c r="C904" s="23" t="s">
        <v>201</v>
      </c>
      <c r="D904" s="23"/>
      <c r="E904" s="13" t="s">
        <v>29</v>
      </c>
      <c r="F904" s="52">
        <f t="shared" si="62"/>
        <v>57200</v>
      </c>
      <c r="G904" s="52">
        <f t="shared" si="62"/>
        <v>57200</v>
      </c>
    </row>
    <row r="905" spans="1:7" ht="18.75" customHeight="1">
      <c r="A905" s="23"/>
      <c r="B905" s="23"/>
      <c r="C905" s="18" t="s">
        <v>203</v>
      </c>
      <c r="D905" s="18" t="s">
        <v>299</v>
      </c>
      <c r="E905" s="10" t="s">
        <v>38</v>
      </c>
      <c r="F905" s="51">
        <f t="shared" si="62"/>
        <v>57200</v>
      </c>
      <c r="G905" s="51">
        <f t="shared" si="62"/>
        <v>57200</v>
      </c>
    </row>
    <row r="906" spans="1:7" ht="18.75" customHeight="1">
      <c r="A906" s="18"/>
      <c r="B906" s="23"/>
      <c r="C906" s="18"/>
      <c r="D906" s="18" t="s">
        <v>12</v>
      </c>
      <c r="E906" s="11" t="s">
        <v>13</v>
      </c>
      <c r="F906" s="25">
        <v>57200</v>
      </c>
      <c r="G906" s="25">
        <v>57200</v>
      </c>
    </row>
    <row r="907" spans="1:7" ht="18.75" customHeight="1">
      <c r="A907" s="18"/>
      <c r="B907" s="23" t="s">
        <v>504</v>
      </c>
      <c r="C907" s="23"/>
      <c r="D907" s="23"/>
      <c r="E907" s="12" t="s">
        <v>556</v>
      </c>
      <c r="F907" s="26">
        <f>F908+F917</f>
        <v>100</v>
      </c>
      <c r="G907" s="26">
        <f>G908+G917</f>
        <v>100</v>
      </c>
    </row>
    <row r="908" spans="1:7" ht="18.75" customHeight="1">
      <c r="A908" s="18"/>
      <c r="B908" s="18"/>
      <c r="C908" s="23" t="s">
        <v>193</v>
      </c>
      <c r="D908" s="23" t="s">
        <v>299</v>
      </c>
      <c r="E908" s="13" t="s">
        <v>817</v>
      </c>
      <c r="F908" s="26">
        <f>F909+F913</f>
        <v>90</v>
      </c>
      <c r="G908" s="26">
        <f>G909+G913</f>
        <v>90</v>
      </c>
    </row>
    <row r="909" spans="1:7" ht="18.75" customHeight="1">
      <c r="A909" s="18"/>
      <c r="B909" s="18"/>
      <c r="C909" s="23" t="s">
        <v>194</v>
      </c>
      <c r="D909" s="23" t="s">
        <v>299</v>
      </c>
      <c r="E909" s="13" t="s">
        <v>411</v>
      </c>
      <c r="F909" s="26">
        <f aca="true" t="shared" si="63" ref="F909:G911">F910</f>
        <v>15</v>
      </c>
      <c r="G909" s="26">
        <f t="shared" si="63"/>
        <v>15</v>
      </c>
    </row>
    <row r="910" spans="1:7" ht="18.75" customHeight="1">
      <c r="A910" s="18"/>
      <c r="B910" s="18"/>
      <c r="C910" s="23" t="s">
        <v>197</v>
      </c>
      <c r="D910" s="23"/>
      <c r="E910" s="13" t="s">
        <v>198</v>
      </c>
      <c r="F910" s="26">
        <f t="shared" si="63"/>
        <v>15</v>
      </c>
      <c r="G910" s="26">
        <f t="shared" si="63"/>
        <v>15</v>
      </c>
    </row>
    <row r="911" spans="1:7" ht="18.75" customHeight="1">
      <c r="A911" s="18"/>
      <c r="B911" s="18"/>
      <c r="C911" s="18" t="s">
        <v>314</v>
      </c>
      <c r="D911" s="18" t="s">
        <v>299</v>
      </c>
      <c r="E911" s="10" t="s">
        <v>478</v>
      </c>
      <c r="F911" s="51">
        <f t="shared" si="63"/>
        <v>15</v>
      </c>
      <c r="G911" s="51">
        <f t="shared" si="63"/>
        <v>15</v>
      </c>
    </row>
    <row r="912" spans="1:7" ht="18.75" customHeight="1">
      <c r="A912" s="18"/>
      <c r="B912" s="18"/>
      <c r="C912" s="18"/>
      <c r="D912" s="18" t="s">
        <v>12</v>
      </c>
      <c r="E912" s="11" t="s">
        <v>13</v>
      </c>
      <c r="F912" s="25">
        <v>15</v>
      </c>
      <c r="G912" s="25">
        <v>15</v>
      </c>
    </row>
    <row r="913" spans="1:7" ht="46.5" customHeight="1">
      <c r="A913" s="18"/>
      <c r="B913" s="18"/>
      <c r="C913" s="23" t="s">
        <v>200</v>
      </c>
      <c r="D913" s="23" t="s">
        <v>299</v>
      </c>
      <c r="E913" s="13" t="s">
        <v>819</v>
      </c>
      <c r="F913" s="26">
        <f aca="true" t="shared" si="64" ref="F913:G915">F914</f>
        <v>75</v>
      </c>
      <c r="G913" s="26">
        <f t="shared" si="64"/>
        <v>75</v>
      </c>
    </row>
    <row r="914" spans="1:7" ht="18.75" customHeight="1">
      <c r="A914" s="18"/>
      <c r="B914" s="18"/>
      <c r="C914" s="23" t="s">
        <v>201</v>
      </c>
      <c r="D914" s="23"/>
      <c r="E914" s="13" t="s">
        <v>29</v>
      </c>
      <c r="F914" s="26">
        <f t="shared" si="64"/>
        <v>75</v>
      </c>
      <c r="G914" s="26">
        <f t="shared" si="64"/>
        <v>75</v>
      </c>
    </row>
    <row r="915" spans="1:7" ht="18.75" customHeight="1">
      <c r="A915" s="18"/>
      <c r="B915" s="18"/>
      <c r="C915" s="18" t="s">
        <v>203</v>
      </c>
      <c r="D915" s="18" t="s">
        <v>299</v>
      </c>
      <c r="E915" s="10" t="s">
        <v>38</v>
      </c>
      <c r="F915" s="25">
        <f t="shared" si="64"/>
        <v>75</v>
      </c>
      <c r="G915" s="25">
        <f t="shared" si="64"/>
        <v>75</v>
      </c>
    </row>
    <row r="916" spans="1:7" ht="18.75" customHeight="1">
      <c r="A916" s="18"/>
      <c r="B916" s="18"/>
      <c r="C916" s="18"/>
      <c r="D916" s="18" t="s">
        <v>12</v>
      </c>
      <c r="E916" s="11" t="s">
        <v>13</v>
      </c>
      <c r="F916" s="25">
        <v>75</v>
      </c>
      <c r="G916" s="25">
        <v>75</v>
      </c>
    </row>
    <row r="917" spans="1:7" ht="18.75" customHeight="1">
      <c r="A917" s="18"/>
      <c r="B917" s="18"/>
      <c r="C917" s="23" t="s">
        <v>234</v>
      </c>
      <c r="D917" s="23" t="s">
        <v>299</v>
      </c>
      <c r="E917" s="13" t="s">
        <v>375</v>
      </c>
      <c r="F917" s="26">
        <f aca="true" t="shared" si="65" ref="F917:G920">F918</f>
        <v>10</v>
      </c>
      <c r="G917" s="26">
        <f t="shared" si="65"/>
        <v>10</v>
      </c>
    </row>
    <row r="918" spans="1:7" ht="18.75" customHeight="1">
      <c r="A918" s="18"/>
      <c r="B918" s="18"/>
      <c r="C918" s="23" t="s">
        <v>235</v>
      </c>
      <c r="D918" s="23" t="s">
        <v>299</v>
      </c>
      <c r="E918" s="13" t="s">
        <v>236</v>
      </c>
      <c r="F918" s="26">
        <f t="shared" si="65"/>
        <v>10</v>
      </c>
      <c r="G918" s="26">
        <f t="shared" si="65"/>
        <v>10</v>
      </c>
    </row>
    <row r="919" spans="1:7" ht="37.5">
      <c r="A919" s="18"/>
      <c r="B919" s="18"/>
      <c r="C919" s="23" t="s">
        <v>237</v>
      </c>
      <c r="D919" s="23"/>
      <c r="E919" s="13" t="s">
        <v>238</v>
      </c>
      <c r="F919" s="26">
        <f t="shared" si="65"/>
        <v>10</v>
      </c>
      <c r="G919" s="26">
        <f t="shared" si="65"/>
        <v>10</v>
      </c>
    </row>
    <row r="920" spans="1:7" ht="18.75" customHeight="1">
      <c r="A920" s="18"/>
      <c r="B920" s="18"/>
      <c r="C920" s="18" t="s">
        <v>239</v>
      </c>
      <c r="D920" s="18" t="s">
        <v>299</v>
      </c>
      <c r="E920" s="10" t="s">
        <v>240</v>
      </c>
      <c r="F920" s="25">
        <f t="shared" si="65"/>
        <v>10</v>
      </c>
      <c r="G920" s="25">
        <f t="shared" si="65"/>
        <v>10</v>
      </c>
    </row>
    <row r="921" spans="1:7" ht="18.75" customHeight="1">
      <c r="A921" s="18"/>
      <c r="B921" s="18"/>
      <c r="C921" s="18"/>
      <c r="D921" s="18" t="s">
        <v>16</v>
      </c>
      <c r="E921" s="11" t="s">
        <v>17</v>
      </c>
      <c r="F921" s="25">
        <v>10</v>
      </c>
      <c r="G921" s="25">
        <v>10</v>
      </c>
    </row>
    <row r="922" spans="1:7" ht="18.75" customHeight="1">
      <c r="A922" s="18"/>
      <c r="B922" s="17" t="s">
        <v>465</v>
      </c>
      <c r="C922" s="8"/>
      <c r="D922" s="8"/>
      <c r="E922" s="9" t="s">
        <v>553</v>
      </c>
      <c r="F922" s="52">
        <f aca="true" t="shared" si="66" ref="F922:G926">F923</f>
        <v>730</v>
      </c>
      <c r="G922" s="52">
        <f t="shared" si="66"/>
        <v>730</v>
      </c>
    </row>
    <row r="923" spans="1:7" ht="18.75" customHeight="1">
      <c r="A923" s="23"/>
      <c r="B923" s="23"/>
      <c r="C923" s="23" t="s">
        <v>193</v>
      </c>
      <c r="D923" s="23" t="s">
        <v>299</v>
      </c>
      <c r="E923" s="13" t="s">
        <v>817</v>
      </c>
      <c r="F923" s="52">
        <f t="shared" si="66"/>
        <v>730</v>
      </c>
      <c r="G923" s="52">
        <f t="shared" si="66"/>
        <v>730</v>
      </c>
    </row>
    <row r="924" spans="1:7" ht="34.5" customHeight="1">
      <c r="A924" s="23"/>
      <c r="B924" s="23"/>
      <c r="C924" s="23" t="s">
        <v>200</v>
      </c>
      <c r="D924" s="23" t="s">
        <v>299</v>
      </c>
      <c r="E924" s="13" t="s">
        <v>819</v>
      </c>
      <c r="F924" s="52">
        <f t="shared" si="66"/>
        <v>730</v>
      </c>
      <c r="G924" s="52">
        <f t="shared" si="66"/>
        <v>730</v>
      </c>
    </row>
    <row r="925" spans="1:7" ht="22.5" customHeight="1">
      <c r="A925" s="23"/>
      <c r="B925" s="23"/>
      <c r="C925" s="23" t="s">
        <v>201</v>
      </c>
      <c r="D925" s="23"/>
      <c r="E925" s="13" t="s">
        <v>29</v>
      </c>
      <c r="F925" s="52">
        <f t="shared" si="66"/>
        <v>730</v>
      </c>
      <c r="G925" s="52">
        <f t="shared" si="66"/>
        <v>730</v>
      </c>
    </row>
    <row r="926" spans="1:7" ht="18.75" customHeight="1">
      <c r="A926" s="23"/>
      <c r="B926" s="23"/>
      <c r="C926" s="18" t="s">
        <v>205</v>
      </c>
      <c r="D926" s="18" t="s">
        <v>299</v>
      </c>
      <c r="E926" s="10" t="s">
        <v>45</v>
      </c>
      <c r="F926" s="51">
        <f t="shared" si="66"/>
        <v>730</v>
      </c>
      <c r="G926" s="51">
        <f t="shared" si="66"/>
        <v>730</v>
      </c>
    </row>
    <row r="927" spans="1:7" ht="18.75" customHeight="1">
      <c r="A927" s="18"/>
      <c r="B927" s="18"/>
      <c r="C927" s="18"/>
      <c r="D927" s="18" t="s">
        <v>12</v>
      </c>
      <c r="E927" s="11" t="s">
        <v>13</v>
      </c>
      <c r="F927" s="25">
        <v>730</v>
      </c>
      <c r="G927" s="25">
        <v>730</v>
      </c>
    </row>
    <row r="928" spans="1:7" ht="18.75" customHeight="1">
      <c r="A928" s="18"/>
      <c r="B928" s="8" t="s">
        <v>436</v>
      </c>
      <c r="C928" s="8"/>
      <c r="D928" s="8"/>
      <c r="E928" s="53" t="s">
        <v>437</v>
      </c>
      <c r="F928" s="52">
        <f aca="true" t="shared" si="67" ref="F928:G933">F929</f>
        <v>600</v>
      </c>
      <c r="G928" s="52">
        <f t="shared" si="67"/>
        <v>600</v>
      </c>
    </row>
    <row r="929" spans="1:7" ht="18.75" customHeight="1">
      <c r="A929" s="18"/>
      <c r="B929" s="17">
        <v>1006</v>
      </c>
      <c r="C929" s="17"/>
      <c r="D929" s="8"/>
      <c r="E929" s="53" t="s">
        <v>442</v>
      </c>
      <c r="F929" s="52">
        <f t="shared" si="67"/>
        <v>600</v>
      </c>
      <c r="G929" s="52">
        <f t="shared" si="67"/>
        <v>600</v>
      </c>
    </row>
    <row r="930" spans="1:7" ht="18.75" customHeight="1">
      <c r="A930" s="18"/>
      <c r="B930" s="18"/>
      <c r="C930" s="23" t="s">
        <v>193</v>
      </c>
      <c r="D930" s="23" t="s">
        <v>299</v>
      </c>
      <c r="E930" s="13" t="s">
        <v>817</v>
      </c>
      <c r="F930" s="52">
        <f t="shared" si="67"/>
        <v>600</v>
      </c>
      <c r="G930" s="52">
        <f t="shared" si="67"/>
        <v>600</v>
      </c>
    </row>
    <row r="931" spans="1:7" ht="18.75" customHeight="1">
      <c r="A931" s="18"/>
      <c r="B931" s="18"/>
      <c r="C931" s="23" t="s">
        <v>194</v>
      </c>
      <c r="D931" s="23" t="s">
        <v>299</v>
      </c>
      <c r="E931" s="13" t="s">
        <v>411</v>
      </c>
      <c r="F931" s="52">
        <f t="shared" si="67"/>
        <v>600</v>
      </c>
      <c r="G931" s="52">
        <f t="shared" si="67"/>
        <v>600</v>
      </c>
    </row>
    <row r="932" spans="1:7" ht="18.75" customHeight="1">
      <c r="A932" s="18"/>
      <c r="B932" s="18"/>
      <c r="C932" s="23" t="s">
        <v>197</v>
      </c>
      <c r="D932" s="23"/>
      <c r="E932" s="13" t="s">
        <v>198</v>
      </c>
      <c r="F932" s="51">
        <f t="shared" si="67"/>
        <v>600</v>
      </c>
      <c r="G932" s="51">
        <f t="shared" si="67"/>
        <v>600</v>
      </c>
    </row>
    <row r="933" spans="1:7" ht="23.25" customHeight="1">
      <c r="A933" s="18"/>
      <c r="B933" s="18"/>
      <c r="C933" s="18" t="s">
        <v>341</v>
      </c>
      <c r="D933" s="18"/>
      <c r="E933" s="11" t="s">
        <v>1028</v>
      </c>
      <c r="F933" s="51">
        <f t="shared" si="67"/>
        <v>600</v>
      </c>
      <c r="G933" s="51">
        <f t="shared" si="67"/>
        <v>600</v>
      </c>
    </row>
    <row r="934" spans="1:7" ht="18.75" customHeight="1">
      <c r="A934" s="18"/>
      <c r="B934" s="18"/>
      <c r="C934" s="18"/>
      <c r="D934" s="18" t="s">
        <v>21</v>
      </c>
      <c r="E934" s="11" t="s">
        <v>22</v>
      </c>
      <c r="F934" s="25">
        <v>600</v>
      </c>
      <c r="G934" s="25">
        <v>600</v>
      </c>
    </row>
    <row r="935" spans="1:7" ht="18.75" customHeight="1">
      <c r="A935" s="18"/>
      <c r="B935" s="8" t="s">
        <v>445</v>
      </c>
      <c r="C935" s="7"/>
      <c r="D935" s="18"/>
      <c r="E935" s="9" t="s">
        <v>446</v>
      </c>
      <c r="F935" s="52">
        <f>F936+F953</f>
        <v>11462.9</v>
      </c>
      <c r="G935" s="52">
        <f>G936+G953</f>
        <v>11462.9</v>
      </c>
    </row>
    <row r="936" spans="1:7" ht="18.75" customHeight="1">
      <c r="A936" s="18"/>
      <c r="B936" s="8" t="s">
        <v>447</v>
      </c>
      <c r="C936" s="22"/>
      <c r="D936" s="8"/>
      <c r="E936" s="9" t="s">
        <v>448</v>
      </c>
      <c r="F936" s="52">
        <f>F937</f>
        <v>7034</v>
      </c>
      <c r="G936" s="52">
        <f>G937</f>
        <v>7034</v>
      </c>
    </row>
    <row r="937" spans="1:7" ht="18.75" customHeight="1">
      <c r="A937" s="23"/>
      <c r="B937" s="23"/>
      <c r="C937" s="23" t="s">
        <v>193</v>
      </c>
      <c r="D937" s="23" t="s">
        <v>299</v>
      </c>
      <c r="E937" s="13" t="s">
        <v>817</v>
      </c>
      <c r="F937" s="52">
        <f>F938+F949</f>
        <v>7034</v>
      </c>
      <c r="G937" s="52">
        <f>G938+G949</f>
        <v>7034</v>
      </c>
    </row>
    <row r="938" spans="1:7" ht="18.75" customHeight="1">
      <c r="A938" s="23"/>
      <c r="B938" s="23"/>
      <c r="C938" s="23" t="s">
        <v>194</v>
      </c>
      <c r="D938" s="23" t="s">
        <v>299</v>
      </c>
      <c r="E938" s="13" t="s">
        <v>411</v>
      </c>
      <c r="F938" s="52">
        <f>F942+F939</f>
        <v>3457</v>
      </c>
      <c r="G938" s="52">
        <f>G942+G939</f>
        <v>3457</v>
      </c>
    </row>
    <row r="939" spans="1:7" ht="18.75" customHeight="1" hidden="1">
      <c r="A939" s="23"/>
      <c r="B939" s="23"/>
      <c r="C939" s="23" t="s">
        <v>195</v>
      </c>
      <c r="D939" s="23"/>
      <c r="E939" s="13" t="s">
        <v>196</v>
      </c>
      <c r="F939" s="52">
        <f>F940</f>
        <v>0</v>
      </c>
      <c r="G939" s="52">
        <f>G940</f>
        <v>0</v>
      </c>
    </row>
    <row r="940" spans="1:7" ht="18.75" customHeight="1" hidden="1">
      <c r="A940" s="23"/>
      <c r="B940" s="23"/>
      <c r="C940" s="18" t="s">
        <v>302</v>
      </c>
      <c r="D940" s="18"/>
      <c r="E940" s="10" t="s">
        <v>1056</v>
      </c>
      <c r="F940" s="51">
        <f>F941</f>
        <v>0</v>
      </c>
      <c r="G940" s="51">
        <f>G941</f>
        <v>0</v>
      </c>
    </row>
    <row r="941" spans="1:7" ht="18.75" customHeight="1" hidden="1">
      <c r="A941" s="23"/>
      <c r="B941" s="23"/>
      <c r="C941" s="18"/>
      <c r="D941" s="18" t="s">
        <v>16</v>
      </c>
      <c r="E941" s="11" t="s">
        <v>17</v>
      </c>
      <c r="F941" s="52"/>
      <c r="G941" s="52"/>
    </row>
    <row r="942" spans="1:7" ht="18.75" customHeight="1">
      <c r="A942" s="23"/>
      <c r="B942" s="23"/>
      <c r="C942" s="23" t="s">
        <v>197</v>
      </c>
      <c r="D942" s="23"/>
      <c r="E942" s="13" t="s">
        <v>511</v>
      </c>
      <c r="F942" s="52">
        <f>F943+F947</f>
        <v>3457</v>
      </c>
      <c r="G942" s="52">
        <f>G943+G947</f>
        <v>3457</v>
      </c>
    </row>
    <row r="943" spans="1:7" ht="18.75" customHeight="1">
      <c r="A943" s="23"/>
      <c r="B943" s="23"/>
      <c r="C943" s="18" t="s">
        <v>199</v>
      </c>
      <c r="D943" s="18" t="s">
        <v>299</v>
      </c>
      <c r="E943" s="10" t="s">
        <v>477</v>
      </c>
      <c r="F943" s="51">
        <f>SUM(F944:F946)</f>
        <v>2357</v>
      </c>
      <c r="G943" s="51">
        <f>SUM(G944:G946)</f>
        <v>2357</v>
      </c>
    </row>
    <row r="944" spans="1:7" ht="18.75" customHeight="1">
      <c r="A944" s="18"/>
      <c r="B944" s="18"/>
      <c r="C944" s="18"/>
      <c r="D944" s="18" t="s">
        <v>16</v>
      </c>
      <c r="E944" s="11" t="s">
        <v>17</v>
      </c>
      <c r="F944" s="25">
        <v>671.1</v>
      </c>
      <c r="G944" s="25">
        <v>671.1</v>
      </c>
    </row>
    <row r="945" spans="1:7" ht="21" customHeight="1">
      <c r="A945" s="18"/>
      <c r="B945" s="18"/>
      <c r="C945" s="263"/>
      <c r="D945" s="18" t="s">
        <v>21</v>
      </c>
      <c r="E945" s="11" t="s">
        <v>22</v>
      </c>
      <c r="F945" s="25">
        <v>85</v>
      </c>
      <c r="G945" s="25">
        <v>85</v>
      </c>
    </row>
    <row r="946" spans="1:7" ht="18.75" customHeight="1">
      <c r="A946" s="18"/>
      <c r="B946" s="18"/>
      <c r="C946" s="18"/>
      <c r="D946" s="18" t="s">
        <v>12</v>
      </c>
      <c r="E946" s="11" t="s">
        <v>13</v>
      </c>
      <c r="F946" s="25">
        <f>1555.9+35+10</f>
        <v>1600.9</v>
      </c>
      <c r="G946" s="25">
        <f>1555.9+35+10</f>
        <v>1600.9</v>
      </c>
    </row>
    <row r="947" spans="1:7" ht="18.75" customHeight="1">
      <c r="A947" s="23"/>
      <c r="B947" s="23"/>
      <c r="C947" s="18" t="s">
        <v>314</v>
      </c>
      <c r="D947" s="18" t="s">
        <v>299</v>
      </c>
      <c r="E947" s="10" t="s">
        <v>478</v>
      </c>
      <c r="F947" s="25">
        <f>F948</f>
        <v>1100</v>
      </c>
      <c r="G947" s="25">
        <f>G948</f>
        <v>1100</v>
      </c>
    </row>
    <row r="948" spans="1:7" ht="18.75" customHeight="1">
      <c r="A948" s="18"/>
      <c r="B948" s="18"/>
      <c r="C948" s="18"/>
      <c r="D948" s="18" t="s">
        <v>12</v>
      </c>
      <c r="E948" s="11" t="s">
        <v>13</v>
      </c>
      <c r="F948" s="25">
        <v>1100</v>
      </c>
      <c r="G948" s="25">
        <v>1100</v>
      </c>
    </row>
    <row r="949" spans="1:7" ht="41.25" customHeight="1">
      <c r="A949" s="23"/>
      <c r="B949" s="23"/>
      <c r="C949" s="23" t="s">
        <v>200</v>
      </c>
      <c r="D949" s="23" t="s">
        <v>299</v>
      </c>
      <c r="E949" s="13" t="s">
        <v>981</v>
      </c>
      <c r="F949" s="52">
        <f aca="true" t="shared" si="68" ref="F949:G951">F950</f>
        <v>3577</v>
      </c>
      <c r="G949" s="52">
        <f t="shared" si="68"/>
        <v>3577</v>
      </c>
    </row>
    <row r="950" spans="1:7" ht="26.25" customHeight="1">
      <c r="A950" s="23"/>
      <c r="B950" s="23"/>
      <c r="C950" s="23" t="s">
        <v>201</v>
      </c>
      <c r="D950" s="23"/>
      <c r="E950" s="13" t="s">
        <v>29</v>
      </c>
      <c r="F950" s="52">
        <f t="shared" si="68"/>
        <v>3577</v>
      </c>
      <c r="G950" s="52">
        <f t="shared" si="68"/>
        <v>3577</v>
      </c>
    </row>
    <row r="951" spans="1:7" ht="18.75" customHeight="1">
      <c r="A951" s="23"/>
      <c r="B951" s="23"/>
      <c r="C951" s="18" t="s">
        <v>204</v>
      </c>
      <c r="D951" s="18" t="s">
        <v>299</v>
      </c>
      <c r="E951" s="10" t="s">
        <v>479</v>
      </c>
      <c r="F951" s="51">
        <f t="shared" si="68"/>
        <v>3577</v>
      </c>
      <c r="G951" s="51">
        <f t="shared" si="68"/>
        <v>3577</v>
      </c>
    </row>
    <row r="952" spans="1:7" ht="18.75" customHeight="1">
      <c r="A952" s="18"/>
      <c r="B952" s="18"/>
      <c r="C952" s="18"/>
      <c r="D952" s="18" t="s">
        <v>12</v>
      </c>
      <c r="E952" s="11" t="s">
        <v>13</v>
      </c>
      <c r="F952" s="25">
        <v>3577</v>
      </c>
      <c r="G952" s="25">
        <v>3577</v>
      </c>
    </row>
    <row r="953" spans="1:7" ht="18.75" customHeight="1">
      <c r="A953" s="18"/>
      <c r="B953" s="17">
        <v>1105</v>
      </c>
      <c r="C953" s="8"/>
      <c r="D953" s="8"/>
      <c r="E953" s="9" t="s">
        <v>480</v>
      </c>
      <c r="F953" s="52">
        <f aca="true" t="shared" si="69" ref="F953:G956">F954</f>
        <v>4428.9</v>
      </c>
      <c r="G953" s="52">
        <f t="shared" si="69"/>
        <v>4428.9</v>
      </c>
    </row>
    <row r="954" spans="1:7" ht="18.75" customHeight="1">
      <c r="A954" s="23"/>
      <c r="B954" s="23"/>
      <c r="C954" s="23" t="s">
        <v>193</v>
      </c>
      <c r="D954" s="23" t="s">
        <v>299</v>
      </c>
      <c r="E954" s="13" t="s">
        <v>817</v>
      </c>
      <c r="F954" s="52">
        <f t="shared" si="69"/>
        <v>4428.9</v>
      </c>
      <c r="G954" s="52">
        <f t="shared" si="69"/>
        <v>4428.9</v>
      </c>
    </row>
    <row r="955" spans="1:7" ht="38.25" customHeight="1">
      <c r="A955" s="23"/>
      <c r="B955" s="23"/>
      <c r="C955" s="23" t="s">
        <v>200</v>
      </c>
      <c r="D955" s="23" t="s">
        <v>299</v>
      </c>
      <c r="E955" s="13" t="s">
        <v>819</v>
      </c>
      <c r="F955" s="52">
        <f t="shared" si="69"/>
        <v>4428.9</v>
      </c>
      <c r="G955" s="52">
        <f t="shared" si="69"/>
        <v>4428.9</v>
      </c>
    </row>
    <row r="956" spans="1:7" ht="27" customHeight="1">
      <c r="A956" s="23"/>
      <c r="B956" s="23"/>
      <c r="C956" s="23" t="s">
        <v>201</v>
      </c>
      <c r="D956" s="23"/>
      <c r="E956" s="13" t="s">
        <v>29</v>
      </c>
      <c r="F956" s="52">
        <f t="shared" si="69"/>
        <v>4428.9</v>
      </c>
      <c r="G956" s="52">
        <f t="shared" si="69"/>
        <v>4428.9</v>
      </c>
    </row>
    <row r="957" spans="1:7" ht="18.75" customHeight="1">
      <c r="A957" s="23"/>
      <c r="B957" s="23"/>
      <c r="C957" s="18" t="s">
        <v>202</v>
      </c>
      <c r="D957" s="18" t="s">
        <v>299</v>
      </c>
      <c r="E957" s="10" t="s">
        <v>32</v>
      </c>
      <c r="F957" s="51">
        <f>F958+F959+F960</f>
        <v>4428.9</v>
      </c>
      <c r="G957" s="51">
        <f>G958+G959+G960</f>
        <v>4428.9</v>
      </c>
    </row>
    <row r="958" spans="1:7" ht="37.5" customHeight="1">
      <c r="A958" s="18"/>
      <c r="B958" s="18"/>
      <c r="C958" s="18"/>
      <c r="D958" s="18" t="s">
        <v>33</v>
      </c>
      <c r="E958" s="11" t="s">
        <v>34</v>
      </c>
      <c r="F958" s="25">
        <v>3929</v>
      </c>
      <c r="G958" s="25">
        <v>3929</v>
      </c>
    </row>
    <row r="959" spans="1:7" ht="18.75" customHeight="1">
      <c r="A959" s="18"/>
      <c r="B959" s="18"/>
      <c r="C959" s="18"/>
      <c r="D959" s="18" t="s">
        <v>16</v>
      </c>
      <c r="E959" s="11" t="s">
        <v>17</v>
      </c>
      <c r="F959" s="25">
        <v>495</v>
      </c>
      <c r="G959" s="25">
        <v>495</v>
      </c>
    </row>
    <row r="960" spans="1:7" ht="18.75" customHeight="1">
      <c r="A960" s="18"/>
      <c r="B960" s="18"/>
      <c r="C960" s="18"/>
      <c r="D960" s="18" t="s">
        <v>47</v>
      </c>
      <c r="E960" s="11" t="s">
        <v>48</v>
      </c>
      <c r="F960" s="25">
        <v>4.9</v>
      </c>
      <c r="G960" s="25">
        <v>4.9</v>
      </c>
    </row>
    <row r="961" spans="1:7" ht="18.75" customHeight="1">
      <c r="A961" s="18"/>
      <c r="B961" s="18"/>
      <c r="C961" s="18"/>
      <c r="D961" s="18"/>
      <c r="E961" s="10"/>
      <c r="F961" s="25"/>
      <c r="G961" s="25"/>
    </row>
    <row r="962" spans="1:7" ht="18.75">
      <c r="A962" s="23" t="s">
        <v>481</v>
      </c>
      <c r="B962" s="23" t="s">
        <v>299</v>
      </c>
      <c r="C962" s="23" t="s">
        <v>299</v>
      </c>
      <c r="D962" s="23" t="s">
        <v>299</v>
      </c>
      <c r="E962" s="13" t="s">
        <v>482</v>
      </c>
      <c r="F962" s="26">
        <f>F963+F988+F981</f>
        <v>51680.5</v>
      </c>
      <c r="G962" s="26">
        <f>G963+G988+G981</f>
        <v>85556.9</v>
      </c>
    </row>
    <row r="963" spans="1:7" ht="18.75" customHeight="1">
      <c r="A963" s="18"/>
      <c r="B963" s="8" t="s">
        <v>356</v>
      </c>
      <c r="C963" s="8"/>
      <c r="D963" s="8"/>
      <c r="E963" s="9" t="s">
        <v>357</v>
      </c>
      <c r="F963" s="26">
        <f>F964+F974</f>
        <v>17482.199999999997</v>
      </c>
      <c r="G963" s="26">
        <f>G964+G974</f>
        <v>17482.199999999997</v>
      </c>
    </row>
    <row r="964" spans="1:7" ht="22.5" customHeight="1">
      <c r="A964" s="18"/>
      <c r="B964" s="8" t="s">
        <v>358</v>
      </c>
      <c r="C964" s="8"/>
      <c r="D964" s="8"/>
      <c r="E964" s="9" t="s">
        <v>483</v>
      </c>
      <c r="F964" s="26">
        <f>F965</f>
        <v>17301.199999999997</v>
      </c>
      <c r="G964" s="26">
        <f>G965</f>
        <v>17301.199999999997</v>
      </c>
    </row>
    <row r="965" spans="1:7" ht="37.5" customHeight="1">
      <c r="A965" s="23"/>
      <c r="B965" s="23"/>
      <c r="C965" s="23" t="s">
        <v>234</v>
      </c>
      <c r="D965" s="23" t="s">
        <v>299</v>
      </c>
      <c r="E965" s="13" t="s">
        <v>742</v>
      </c>
      <c r="F965" s="26">
        <f>F966</f>
        <v>17301.199999999997</v>
      </c>
      <c r="G965" s="26">
        <f>G966</f>
        <v>17301.199999999997</v>
      </c>
    </row>
    <row r="966" spans="1:7" ht="37.5" customHeight="1">
      <c r="A966" s="23"/>
      <c r="B966" s="23"/>
      <c r="C966" s="23" t="s">
        <v>241</v>
      </c>
      <c r="D966" s="23" t="s">
        <v>299</v>
      </c>
      <c r="E966" s="13" t="s">
        <v>242</v>
      </c>
      <c r="F966" s="26">
        <f>F967+F972</f>
        <v>17301.199999999997</v>
      </c>
      <c r="G966" s="26">
        <f>G967+G972</f>
        <v>17301.199999999997</v>
      </c>
    </row>
    <row r="967" spans="1:7" ht="37.5" customHeight="1">
      <c r="A967" s="23"/>
      <c r="B967" s="23"/>
      <c r="C967" s="23" t="s">
        <v>252</v>
      </c>
      <c r="D967" s="23"/>
      <c r="E967" s="13" t="s">
        <v>253</v>
      </c>
      <c r="F967" s="26">
        <f>F968</f>
        <v>17212.1</v>
      </c>
      <c r="G967" s="26">
        <f>G968</f>
        <v>17212.1</v>
      </c>
    </row>
    <row r="968" spans="1:7" ht="18.75" customHeight="1">
      <c r="A968" s="23"/>
      <c r="B968" s="18"/>
      <c r="C968" s="18" t="s">
        <v>254</v>
      </c>
      <c r="D968" s="18" t="s">
        <v>299</v>
      </c>
      <c r="E968" s="10" t="s">
        <v>32</v>
      </c>
      <c r="F968" s="25">
        <f>F969+F970+F971</f>
        <v>17212.1</v>
      </c>
      <c r="G968" s="25">
        <f>G969+G970+G971</f>
        <v>17212.1</v>
      </c>
    </row>
    <row r="969" spans="1:7" ht="37.5" customHeight="1">
      <c r="A969" s="18"/>
      <c r="B969" s="18"/>
      <c r="C969" s="18"/>
      <c r="D969" s="18" t="s">
        <v>33</v>
      </c>
      <c r="E969" s="11" t="s">
        <v>34</v>
      </c>
      <c r="F969" s="25">
        <v>14416</v>
      </c>
      <c r="G969" s="25">
        <v>14416</v>
      </c>
    </row>
    <row r="970" spans="1:7" ht="18.75" customHeight="1">
      <c r="A970" s="18"/>
      <c r="B970" s="18"/>
      <c r="C970" s="18"/>
      <c r="D970" s="18" t="s">
        <v>16</v>
      </c>
      <c r="E970" s="11" t="s">
        <v>17</v>
      </c>
      <c r="F970" s="25">
        <v>2710</v>
      </c>
      <c r="G970" s="25">
        <v>2710</v>
      </c>
    </row>
    <row r="971" spans="1:7" ht="18.75" customHeight="1">
      <c r="A971" s="18"/>
      <c r="B971" s="18"/>
      <c r="C971" s="18"/>
      <c r="D971" s="18" t="s">
        <v>47</v>
      </c>
      <c r="E971" s="11" t="s">
        <v>48</v>
      </c>
      <c r="F971" s="25">
        <v>86.1</v>
      </c>
      <c r="G971" s="25">
        <v>86.1</v>
      </c>
    </row>
    <row r="972" spans="1:7" ht="37.5">
      <c r="A972" s="18"/>
      <c r="B972" s="18"/>
      <c r="C972" s="257" t="s">
        <v>496</v>
      </c>
      <c r="D972" s="257"/>
      <c r="E972" s="256" t="s">
        <v>348</v>
      </c>
      <c r="F972" s="262">
        <f>F973</f>
        <v>89.1</v>
      </c>
      <c r="G972" s="262">
        <f>G973</f>
        <v>89.1</v>
      </c>
    </row>
    <row r="973" spans="1:7" ht="37.5">
      <c r="A973" s="18"/>
      <c r="B973" s="18"/>
      <c r="C973" s="257"/>
      <c r="D973" s="258" t="s">
        <v>33</v>
      </c>
      <c r="E973" s="253" t="s">
        <v>34</v>
      </c>
      <c r="F973" s="259">
        <v>89.1</v>
      </c>
      <c r="G973" s="259">
        <v>89.1</v>
      </c>
    </row>
    <row r="974" spans="1:7" ht="18.75" customHeight="1">
      <c r="A974" s="18"/>
      <c r="B974" s="17" t="s">
        <v>360</v>
      </c>
      <c r="C974" s="8"/>
      <c r="D974" s="8"/>
      <c r="E974" s="9" t="s">
        <v>361</v>
      </c>
      <c r="F974" s="26">
        <f aca="true" t="shared" si="70" ref="F974:G977">F975</f>
        <v>181</v>
      </c>
      <c r="G974" s="26">
        <f t="shared" si="70"/>
        <v>181</v>
      </c>
    </row>
    <row r="975" spans="1:7" ht="38.25" customHeight="1">
      <c r="A975" s="23"/>
      <c r="B975" s="23"/>
      <c r="C975" s="23" t="s">
        <v>234</v>
      </c>
      <c r="D975" s="23" t="s">
        <v>299</v>
      </c>
      <c r="E975" s="13" t="s">
        <v>742</v>
      </c>
      <c r="F975" s="26">
        <f t="shared" si="70"/>
        <v>181</v>
      </c>
      <c r="G975" s="26">
        <f t="shared" si="70"/>
        <v>181</v>
      </c>
    </row>
    <row r="976" spans="1:7" ht="18.75" customHeight="1">
      <c r="A976" s="23"/>
      <c r="B976" s="23"/>
      <c r="C976" s="23" t="s">
        <v>235</v>
      </c>
      <c r="D976" s="23" t="s">
        <v>299</v>
      </c>
      <c r="E976" s="13" t="s">
        <v>236</v>
      </c>
      <c r="F976" s="26">
        <f t="shared" si="70"/>
        <v>181</v>
      </c>
      <c r="G976" s="26">
        <f t="shared" si="70"/>
        <v>181</v>
      </c>
    </row>
    <row r="977" spans="1:7" ht="37.5" customHeight="1">
      <c r="A977" s="23"/>
      <c r="B977" s="23"/>
      <c r="C977" s="23" t="s">
        <v>237</v>
      </c>
      <c r="D977" s="23"/>
      <c r="E977" s="13" t="s">
        <v>238</v>
      </c>
      <c r="F977" s="26">
        <f t="shared" si="70"/>
        <v>181</v>
      </c>
      <c r="G977" s="26">
        <f t="shared" si="70"/>
        <v>181</v>
      </c>
    </row>
    <row r="978" spans="1:7" ht="18.75" customHeight="1">
      <c r="A978" s="23"/>
      <c r="B978" s="23"/>
      <c r="C978" s="18" t="s">
        <v>239</v>
      </c>
      <c r="D978" s="18" t="s">
        <v>299</v>
      </c>
      <c r="E978" s="10" t="s">
        <v>240</v>
      </c>
      <c r="F978" s="25">
        <f>F979+F980</f>
        <v>181</v>
      </c>
      <c r="G978" s="25">
        <f>G979+G980</f>
        <v>181</v>
      </c>
    </row>
    <row r="979" spans="1:7" ht="37.5" customHeight="1">
      <c r="A979" s="18"/>
      <c r="B979" s="18"/>
      <c r="C979" s="18"/>
      <c r="D979" s="18" t="s">
        <v>33</v>
      </c>
      <c r="E979" s="11" t="s">
        <v>34</v>
      </c>
      <c r="F979" s="25">
        <v>78</v>
      </c>
      <c r="G979" s="25">
        <v>78</v>
      </c>
    </row>
    <row r="980" spans="1:7" ht="18.75" customHeight="1">
      <c r="A980" s="18"/>
      <c r="B980" s="18"/>
      <c r="C980" s="18"/>
      <c r="D980" s="18" t="s">
        <v>16</v>
      </c>
      <c r="E980" s="11" t="s">
        <v>17</v>
      </c>
      <c r="F980" s="25">
        <v>103</v>
      </c>
      <c r="G980" s="25">
        <v>103</v>
      </c>
    </row>
    <row r="981" spans="1:7" ht="18.75" customHeight="1">
      <c r="A981" s="70"/>
      <c r="B981" s="8" t="s">
        <v>419</v>
      </c>
      <c r="C981" s="8"/>
      <c r="D981" s="8"/>
      <c r="E981" s="9" t="s">
        <v>420</v>
      </c>
      <c r="F981" s="26">
        <f aca="true" t="shared" si="71" ref="F981:G986">F982</f>
        <v>50.9</v>
      </c>
      <c r="G981" s="26">
        <f t="shared" si="71"/>
        <v>50.9</v>
      </c>
    </row>
    <row r="982" spans="1:7" ht="18.75" customHeight="1">
      <c r="A982" s="70"/>
      <c r="B982" s="23" t="s">
        <v>504</v>
      </c>
      <c r="C982" s="23"/>
      <c r="D982" s="23"/>
      <c r="E982" s="12" t="s">
        <v>556</v>
      </c>
      <c r="F982" s="26">
        <f t="shared" si="71"/>
        <v>50.9</v>
      </c>
      <c r="G982" s="26">
        <f t="shared" si="71"/>
        <v>50.9</v>
      </c>
    </row>
    <row r="983" spans="1:7" ht="18.75" customHeight="1">
      <c r="A983" s="70"/>
      <c r="B983" s="18"/>
      <c r="C983" s="23" t="s">
        <v>234</v>
      </c>
      <c r="D983" s="23" t="s">
        <v>299</v>
      </c>
      <c r="E983" s="13" t="s">
        <v>742</v>
      </c>
      <c r="F983" s="26">
        <f t="shared" si="71"/>
        <v>50.9</v>
      </c>
      <c r="G983" s="26">
        <f t="shared" si="71"/>
        <v>50.9</v>
      </c>
    </row>
    <row r="984" spans="1:7" ht="18.75" customHeight="1">
      <c r="A984" s="70"/>
      <c r="B984" s="18"/>
      <c r="C984" s="23" t="s">
        <v>235</v>
      </c>
      <c r="D984" s="23" t="s">
        <v>299</v>
      </c>
      <c r="E984" s="13" t="s">
        <v>236</v>
      </c>
      <c r="F984" s="26">
        <f t="shared" si="71"/>
        <v>50.9</v>
      </c>
      <c r="G984" s="26">
        <f t="shared" si="71"/>
        <v>50.9</v>
      </c>
    </row>
    <row r="985" spans="1:7" ht="37.5">
      <c r="A985" s="70"/>
      <c r="B985" s="18"/>
      <c r="C985" s="23" t="s">
        <v>237</v>
      </c>
      <c r="D985" s="23"/>
      <c r="E985" s="13" t="s">
        <v>238</v>
      </c>
      <c r="F985" s="26">
        <f t="shared" si="71"/>
        <v>50.9</v>
      </c>
      <c r="G985" s="26">
        <f t="shared" si="71"/>
        <v>50.9</v>
      </c>
    </row>
    <row r="986" spans="1:7" ht="18.75" customHeight="1">
      <c r="A986" s="70"/>
      <c r="B986" s="18"/>
      <c r="C986" s="18" t="s">
        <v>239</v>
      </c>
      <c r="D986" s="18" t="s">
        <v>299</v>
      </c>
      <c r="E986" s="10" t="s">
        <v>240</v>
      </c>
      <c r="F986" s="25">
        <f t="shared" si="71"/>
        <v>50.9</v>
      </c>
      <c r="G986" s="25">
        <f t="shared" si="71"/>
        <v>50.9</v>
      </c>
    </row>
    <row r="987" spans="1:7" ht="18.75" customHeight="1">
      <c r="A987" s="70"/>
      <c r="B987" s="18"/>
      <c r="C987" s="18"/>
      <c r="D987" s="18" t="s">
        <v>16</v>
      </c>
      <c r="E987" s="11" t="s">
        <v>17</v>
      </c>
      <c r="F987" s="25">
        <v>50.9</v>
      </c>
      <c r="G987" s="25">
        <v>50.9</v>
      </c>
    </row>
    <row r="988" spans="1:7" ht="18.75" customHeight="1">
      <c r="A988" s="23"/>
      <c r="B988" s="23"/>
      <c r="C988" s="23" t="s">
        <v>285</v>
      </c>
      <c r="D988" s="23" t="s">
        <v>299</v>
      </c>
      <c r="E988" s="13" t="s">
        <v>286</v>
      </c>
      <c r="F988" s="25">
        <f>F989</f>
        <v>34147.4</v>
      </c>
      <c r="G988" s="25">
        <f>G989</f>
        <v>68023.8</v>
      </c>
    </row>
    <row r="989" spans="1:7" ht="18.75" customHeight="1">
      <c r="A989" s="23"/>
      <c r="B989" s="23"/>
      <c r="C989" s="18" t="s">
        <v>290</v>
      </c>
      <c r="D989" s="23" t="s">
        <v>299</v>
      </c>
      <c r="E989" s="13" t="s">
        <v>291</v>
      </c>
      <c r="F989" s="25">
        <f>F990</f>
        <v>34147.4</v>
      </c>
      <c r="G989" s="25">
        <f>G990</f>
        <v>68023.8</v>
      </c>
    </row>
    <row r="990" spans="1:7" ht="18.75" customHeight="1">
      <c r="A990" s="18"/>
      <c r="B990" s="18"/>
      <c r="C990" s="18" t="s">
        <v>484</v>
      </c>
      <c r="D990" s="18" t="s">
        <v>47</v>
      </c>
      <c r="E990" s="11" t="s">
        <v>48</v>
      </c>
      <c r="F990" s="25">
        <v>34147.4</v>
      </c>
      <c r="G990" s="25">
        <v>68023.8</v>
      </c>
    </row>
    <row r="991" spans="1:7" ht="18.75" customHeight="1" hidden="1">
      <c r="A991" s="70"/>
      <c r="B991" s="71"/>
      <c r="C991" s="71"/>
      <c r="D991" s="71"/>
      <c r="E991" s="72"/>
      <c r="F991" s="25"/>
      <c r="G991" s="25"/>
    </row>
    <row r="992" spans="1:7" ht="30" customHeight="1">
      <c r="A992" s="315" t="s">
        <v>294</v>
      </c>
      <c r="B992" s="316"/>
      <c r="C992" s="316"/>
      <c r="D992" s="316"/>
      <c r="E992" s="317"/>
      <c r="F992" s="26">
        <f>F12+F33+F62+F540+F574+F613+F794+F891+F962</f>
        <v>2526982.2</v>
      </c>
      <c r="G992" s="26">
        <f>G12+G33+G62+G540+G574+G613+G794+G891+G962</f>
        <v>2530720.8000000003</v>
      </c>
    </row>
    <row r="993" ht="18.75" hidden="1"/>
    <row r="994" spans="5:7" ht="19.5" customHeight="1" hidden="1">
      <c r="E994" s="73" t="s">
        <v>505</v>
      </c>
      <c r="F994" s="264">
        <v>1161087.4</v>
      </c>
      <c r="G994" s="264">
        <v>1170245.8</v>
      </c>
    </row>
    <row r="995" spans="5:7" ht="18.75" hidden="1">
      <c r="E995" s="73" t="s">
        <v>506</v>
      </c>
      <c r="F995" s="77">
        <v>1365894.8</v>
      </c>
      <c r="G995" s="77">
        <v>1360475</v>
      </c>
    </row>
    <row r="996" spans="6:7" ht="18.75" hidden="1">
      <c r="F996" s="192">
        <f>SUM(F994:F995)</f>
        <v>2526982.2</v>
      </c>
      <c r="G996" s="192">
        <f>SUM(G994:G995)</f>
        <v>2530720.8</v>
      </c>
    </row>
    <row r="997" spans="6:7" ht="18.75" hidden="1">
      <c r="F997" s="183"/>
      <c r="G997" s="183"/>
    </row>
    <row r="998" ht="18.75" hidden="1"/>
    <row r="999" spans="6:7" ht="18.75" hidden="1">
      <c r="F999" s="78">
        <f>F996-F992</f>
        <v>0</v>
      </c>
      <c r="G999" s="78">
        <f>G996-G992</f>
        <v>0</v>
      </c>
    </row>
    <row r="1000" spans="5:7" ht="18.75" hidden="1">
      <c r="E1000" s="238" t="s">
        <v>889</v>
      </c>
      <c r="F1000" s="239">
        <f>'Дх 2020-2021'!D10+'Дх 2020-2021'!D47</f>
        <v>1365894.8</v>
      </c>
      <c r="G1000" s="240">
        <f>'Дх 2020-2021'!E10+'Дх 2020-2021'!E47</f>
        <v>1360475</v>
      </c>
    </row>
    <row r="1001" spans="5:7" ht="18.75" hidden="1">
      <c r="E1001" s="241"/>
      <c r="F1001" s="236"/>
      <c r="G1001" s="242"/>
    </row>
    <row r="1002" spans="5:7" ht="25.5" hidden="1">
      <c r="E1002" s="247" t="s">
        <v>886</v>
      </c>
      <c r="F1002" s="248">
        <f>F15+F17+F21+F37+F39+F43+F45+F48+F50+F59+F77++F66+F81+F138+F167+F419+F546+F554+F571+F580+F602+F610+F619+F754+F800+F860+F897+F920+F957+F968+F978+F986+F30</f>
        <v>179727.2</v>
      </c>
      <c r="G1002" s="249">
        <f>G15+G17+G21+G37+G39+G43+G45+G48+G50+G59+G77++G66+G81+G138+G167+G419+G546+G554+G571+G580+G602+G610+G619+G754+G800+G860+G897+G920+G957+G968+G978+G986+G30</f>
        <v>179775</v>
      </c>
    </row>
    <row r="1003" spans="5:7" ht="38.25" hidden="1">
      <c r="E1003" s="250" t="s">
        <v>890</v>
      </c>
      <c r="F1003" s="248">
        <f>F16+F18+F38+F40+F44+F46+F67+F78+F547+F581+F755+F861+F958+F969</f>
        <v>155465</v>
      </c>
      <c r="G1003" s="249">
        <f>G16+G18+G38+G40+G44+G46+G67+G78+G547+G581+G755+G861+G958+G969</f>
        <v>155517.8</v>
      </c>
    </row>
    <row r="1004" spans="5:7" ht="18.75" hidden="1">
      <c r="E1004" s="241" t="s">
        <v>887</v>
      </c>
      <c r="F1004" s="237">
        <f>F1002/F1000</f>
        <v>0.13158202227580046</v>
      </c>
      <c r="G1004" s="243">
        <f>G1002/G1000</f>
        <v>0.13214134769106378</v>
      </c>
    </row>
    <row r="1005" spans="5:7" ht="19.5" hidden="1" thickBot="1">
      <c r="E1005" s="244" t="s">
        <v>888</v>
      </c>
      <c r="F1005" s="245">
        <f>F1002/F995</f>
        <v>0.13158202227580046</v>
      </c>
      <c r="G1005" s="246">
        <f>G1002/G995</f>
        <v>0.13214134769106378</v>
      </c>
    </row>
    <row r="1006" ht="18.75" hidden="1"/>
    <row r="1007" ht="18.75" hidden="1"/>
    <row r="1008" ht="18.75" hidden="1"/>
    <row r="1009" spans="5:8" s="14" customFormat="1" ht="18.75" hidden="1">
      <c r="E1009" s="5"/>
      <c r="F1009" s="56"/>
      <c r="G1009" s="56"/>
      <c r="H1009" s="2"/>
    </row>
    <row r="1010" spans="5:8" s="14" customFormat="1" ht="18.75" hidden="1">
      <c r="E1010" s="5"/>
      <c r="F1010" s="56"/>
      <c r="G1010" s="56"/>
      <c r="H1010" s="2"/>
    </row>
    <row r="1011" spans="5:8" s="14" customFormat="1" ht="18.75" hidden="1">
      <c r="E1011" s="5"/>
      <c r="F1011" s="56"/>
      <c r="G1011" s="56"/>
      <c r="H1011" s="2"/>
    </row>
    <row r="1012" spans="5:8" s="14" customFormat="1" ht="18.75" hidden="1">
      <c r="E1012" s="5"/>
      <c r="F1012" s="56"/>
      <c r="G1012" s="56"/>
      <c r="H1012" s="2"/>
    </row>
    <row r="1013" spans="5:8" s="14" customFormat="1" ht="18.75" hidden="1">
      <c r="E1013" s="5"/>
      <c r="F1013" s="56"/>
      <c r="G1013" s="56"/>
      <c r="H1013" s="2"/>
    </row>
    <row r="1014" spans="5:8" s="14" customFormat="1" ht="18.75" hidden="1">
      <c r="E1014" s="5"/>
      <c r="F1014" s="56"/>
      <c r="G1014" s="56"/>
      <c r="H1014" s="2"/>
    </row>
    <row r="1015" spans="5:8" s="14" customFormat="1" ht="18.75" hidden="1">
      <c r="E1015" s="5"/>
      <c r="F1015" s="56"/>
      <c r="G1015" s="56"/>
      <c r="H1015" s="2"/>
    </row>
    <row r="1016" spans="5:8" s="14" customFormat="1" ht="18.75" hidden="1">
      <c r="E1016" s="5"/>
      <c r="F1016" s="56"/>
      <c r="G1016" s="56"/>
      <c r="H1016" s="2"/>
    </row>
    <row r="1017" spans="5:8" s="14" customFormat="1" ht="18.75" hidden="1">
      <c r="E1017" s="5"/>
      <c r="F1017" s="56"/>
      <c r="G1017" s="56"/>
      <c r="H1017" s="2"/>
    </row>
    <row r="1018" spans="5:8" s="14" customFormat="1" ht="18.75" hidden="1">
      <c r="E1018" s="5"/>
      <c r="F1018" s="56"/>
      <c r="G1018" s="56"/>
      <c r="H1018" s="2"/>
    </row>
    <row r="1019" spans="5:8" s="14" customFormat="1" ht="18.75" hidden="1">
      <c r="E1019" s="5"/>
      <c r="F1019" s="56"/>
      <c r="G1019" s="56"/>
      <c r="H1019" s="2"/>
    </row>
    <row r="1020" spans="5:8" s="14" customFormat="1" ht="18.75" hidden="1">
      <c r="E1020" s="5"/>
      <c r="F1020" s="56"/>
      <c r="G1020" s="56"/>
      <c r="H1020" s="2"/>
    </row>
    <row r="1021" spans="5:8" s="14" customFormat="1" ht="18.75" hidden="1">
      <c r="E1021" s="5"/>
      <c r="F1021" s="56"/>
      <c r="G1021" s="56"/>
      <c r="H1021" s="2"/>
    </row>
    <row r="1022" spans="5:8" s="14" customFormat="1" ht="18.75" hidden="1">
      <c r="E1022" s="5"/>
      <c r="F1022" s="56"/>
      <c r="G1022" s="56"/>
      <c r="H1022" s="2"/>
    </row>
    <row r="1023" spans="5:8" s="14" customFormat="1" ht="18.75" hidden="1">
      <c r="E1023" s="5"/>
      <c r="F1023" s="56"/>
      <c r="G1023" s="56"/>
      <c r="H1023" s="2"/>
    </row>
    <row r="1024" spans="5:8" s="14" customFormat="1" ht="18.75" hidden="1">
      <c r="E1024" s="5"/>
      <c r="F1024" s="56"/>
      <c r="G1024" s="56"/>
      <c r="H1024" s="2"/>
    </row>
    <row r="1025" spans="5:8" s="14" customFormat="1" ht="18.75" hidden="1">
      <c r="E1025" s="5"/>
      <c r="F1025" s="56"/>
      <c r="G1025" s="56"/>
      <c r="H1025" s="2"/>
    </row>
    <row r="1026" spans="5:8" s="14" customFormat="1" ht="18.75" hidden="1">
      <c r="E1026" s="5"/>
      <c r="F1026" s="56"/>
      <c r="G1026" s="56"/>
      <c r="H1026" s="2"/>
    </row>
    <row r="1027" spans="5:8" s="14" customFormat="1" ht="18.75" hidden="1">
      <c r="E1027" s="5"/>
      <c r="F1027" s="56"/>
      <c r="G1027" s="56"/>
      <c r="H1027" s="2"/>
    </row>
    <row r="1028" spans="5:8" s="14" customFormat="1" ht="18.75" hidden="1">
      <c r="E1028" s="5"/>
      <c r="F1028" s="56"/>
      <c r="G1028" s="56"/>
      <c r="H1028" s="2"/>
    </row>
    <row r="1029" spans="5:8" s="14" customFormat="1" ht="18.75" hidden="1">
      <c r="E1029" s="5"/>
      <c r="F1029" s="56"/>
      <c r="G1029" s="56"/>
      <c r="H1029" s="2"/>
    </row>
    <row r="1030" spans="5:8" s="14" customFormat="1" ht="18.75" hidden="1">
      <c r="E1030" s="5"/>
      <c r="F1030" s="56"/>
      <c r="G1030" s="56"/>
      <c r="H1030" s="2"/>
    </row>
    <row r="1031" spans="5:8" s="14" customFormat="1" ht="18.75" hidden="1">
      <c r="E1031" s="5"/>
      <c r="F1031" s="56"/>
      <c r="G1031" s="56"/>
      <c r="H1031" s="2"/>
    </row>
    <row r="1032" spans="5:8" s="14" customFormat="1" ht="18.75" hidden="1">
      <c r="E1032" s="5"/>
      <c r="F1032" s="56"/>
      <c r="G1032" s="56"/>
      <c r="H1032" s="2"/>
    </row>
    <row r="1033" spans="5:8" s="14" customFormat="1" ht="18.75" hidden="1">
      <c r="E1033" s="5"/>
      <c r="F1033" s="56"/>
      <c r="G1033" s="56"/>
      <c r="H1033" s="2"/>
    </row>
    <row r="1034" spans="5:8" s="14" customFormat="1" ht="18.75" hidden="1">
      <c r="E1034" s="5"/>
      <c r="F1034" s="56"/>
      <c r="G1034" s="56"/>
      <c r="H1034" s="2"/>
    </row>
    <row r="1035" spans="5:8" s="14" customFormat="1" ht="18.75" hidden="1">
      <c r="E1035" s="5"/>
      <c r="F1035" s="56"/>
      <c r="G1035" s="56"/>
      <c r="H1035" s="2"/>
    </row>
    <row r="1036" spans="5:8" s="14" customFormat="1" ht="18.75" hidden="1">
      <c r="E1036" s="5"/>
      <c r="F1036" s="56"/>
      <c r="G1036" s="56"/>
      <c r="H1036" s="2"/>
    </row>
    <row r="1037" spans="5:8" s="14" customFormat="1" ht="18.75" hidden="1">
      <c r="E1037" s="5"/>
      <c r="F1037" s="56"/>
      <c r="G1037" s="56"/>
      <c r="H1037" s="2"/>
    </row>
    <row r="1038" spans="5:8" s="14" customFormat="1" ht="18.75" hidden="1">
      <c r="E1038" s="5"/>
      <c r="F1038" s="56"/>
      <c r="G1038" s="56"/>
      <c r="H1038" s="2"/>
    </row>
    <row r="1039" spans="5:8" s="14" customFormat="1" ht="18.75" hidden="1">
      <c r="E1039" s="5"/>
      <c r="F1039" s="56"/>
      <c r="G1039" s="56"/>
      <c r="H1039" s="2"/>
    </row>
    <row r="1040" spans="5:8" s="14" customFormat="1" ht="18.75" hidden="1">
      <c r="E1040" s="5"/>
      <c r="F1040" s="56"/>
      <c r="G1040" s="56"/>
      <c r="H1040" s="2"/>
    </row>
    <row r="1041" spans="5:8" s="14" customFormat="1" ht="18.75" hidden="1">
      <c r="E1041" s="5"/>
      <c r="F1041" s="56"/>
      <c r="G1041" s="56"/>
      <c r="H1041" s="2"/>
    </row>
    <row r="1042" spans="5:8" s="14" customFormat="1" ht="18.75" hidden="1">
      <c r="E1042" s="5"/>
      <c r="F1042" s="56"/>
      <c r="G1042" s="56"/>
      <c r="H1042" s="2"/>
    </row>
    <row r="1043" spans="5:8" s="14" customFormat="1" ht="18.75" hidden="1">
      <c r="E1043" s="5"/>
      <c r="F1043" s="56"/>
      <c r="G1043" s="56"/>
      <c r="H1043" s="2"/>
    </row>
    <row r="1044" spans="5:8" s="14" customFormat="1" ht="18.75" hidden="1">
      <c r="E1044" s="5"/>
      <c r="F1044" s="56"/>
      <c r="G1044" s="56"/>
      <c r="H1044" s="2"/>
    </row>
    <row r="1045" spans="5:8" s="14" customFormat="1" ht="18.75" hidden="1">
      <c r="E1045" s="5"/>
      <c r="F1045" s="56"/>
      <c r="G1045" s="56"/>
      <c r="H1045" s="2"/>
    </row>
    <row r="1046" spans="5:8" s="14" customFormat="1" ht="18.75" hidden="1">
      <c r="E1046" s="5"/>
      <c r="F1046" s="56"/>
      <c r="G1046" s="56"/>
      <c r="H1046" s="2"/>
    </row>
    <row r="1047" spans="5:8" s="14" customFormat="1" ht="18.75" hidden="1">
      <c r="E1047" s="5"/>
      <c r="F1047" s="56"/>
      <c r="G1047" s="56"/>
      <c r="H1047" s="2"/>
    </row>
    <row r="1048" spans="5:8" s="14" customFormat="1" ht="18.75" hidden="1">
      <c r="E1048" s="5"/>
      <c r="F1048" s="56"/>
      <c r="G1048" s="56"/>
      <c r="H1048" s="2"/>
    </row>
    <row r="1049" spans="5:8" s="14" customFormat="1" ht="18.75" hidden="1">
      <c r="E1049" s="5"/>
      <c r="F1049" s="56"/>
      <c r="G1049" s="56"/>
      <c r="H1049" s="2"/>
    </row>
    <row r="1050" spans="5:8" s="14" customFormat="1" ht="18.75" hidden="1">
      <c r="E1050" s="5"/>
      <c r="F1050" s="56"/>
      <c r="G1050" s="56"/>
      <c r="H1050" s="2"/>
    </row>
    <row r="1051" spans="5:8" s="14" customFormat="1" ht="18.75" hidden="1">
      <c r="E1051" s="5"/>
      <c r="F1051" s="56"/>
      <c r="G1051" s="56"/>
      <c r="H1051" s="2"/>
    </row>
    <row r="1052" spans="5:8" s="14" customFormat="1" ht="18.75" hidden="1">
      <c r="E1052" s="5"/>
      <c r="F1052" s="56"/>
      <c r="G1052" s="56"/>
      <c r="H1052" s="2"/>
    </row>
    <row r="1053" spans="5:8" s="14" customFormat="1" ht="18.75" hidden="1">
      <c r="E1053" s="5"/>
      <c r="F1053" s="56"/>
      <c r="G1053" s="56"/>
      <c r="H1053" s="2"/>
    </row>
    <row r="1054" spans="5:8" s="14" customFormat="1" ht="18.75" hidden="1">
      <c r="E1054" s="5"/>
      <c r="F1054" s="56"/>
      <c r="G1054" s="56"/>
      <c r="H1054" s="2"/>
    </row>
    <row r="1055" spans="5:8" s="14" customFormat="1" ht="18.75" hidden="1">
      <c r="E1055" s="5"/>
      <c r="F1055" s="56"/>
      <c r="G1055" s="56"/>
      <c r="H1055" s="2"/>
    </row>
    <row r="1056" spans="5:8" s="14" customFormat="1" ht="18.75" hidden="1">
      <c r="E1056" s="5"/>
      <c r="F1056" s="56"/>
      <c r="G1056" s="56"/>
      <c r="H1056" s="2"/>
    </row>
    <row r="1057" spans="5:8" s="14" customFormat="1" ht="18.75" hidden="1">
      <c r="E1057" s="5"/>
      <c r="F1057" s="56"/>
      <c r="G1057" s="56"/>
      <c r="H1057" s="2"/>
    </row>
    <row r="1058" spans="5:8" s="14" customFormat="1" ht="18.75" hidden="1">
      <c r="E1058" s="5"/>
      <c r="F1058" s="56"/>
      <c r="G1058" s="56"/>
      <c r="H1058" s="2"/>
    </row>
    <row r="1059" spans="5:8" s="14" customFormat="1" ht="18.75" hidden="1">
      <c r="E1059" s="5"/>
      <c r="F1059" s="56"/>
      <c r="G1059" s="56"/>
      <c r="H1059" s="2"/>
    </row>
    <row r="1060" spans="5:8" s="14" customFormat="1" ht="18.75" hidden="1">
      <c r="E1060" s="5"/>
      <c r="F1060" s="56"/>
      <c r="G1060" s="56"/>
      <c r="H1060" s="2"/>
    </row>
    <row r="1061" spans="5:8" s="14" customFormat="1" ht="18.75" hidden="1">
      <c r="E1061" s="5"/>
      <c r="F1061" s="56"/>
      <c r="G1061" s="56"/>
      <c r="H1061" s="2"/>
    </row>
    <row r="1062" spans="5:8" s="14" customFormat="1" ht="18.75" hidden="1">
      <c r="E1062" s="5"/>
      <c r="F1062" s="56"/>
      <c r="G1062" s="56"/>
      <c r="H1062" s="2"/>
    </row>
    <row r="1063" spans="5:8" s="14" customFormat="1" ht="18.75" hidden="1">
      <c r="E1063" s="5"/>
      <c r="F1063" s="56"/>
      <c r="G1063" s="56"/>
      <c r="H1063" s="2"/>
    </row>
    <row r="1064" spans="5:8" s="14" customFormat="1" ht="18.75" hidden="1">
      <c r="E1064" s="5"/>
      <c r="F1064" s="56"/>
      <c r="G1064" s="56"/>
      <c r="H1064" s="2"/>
    </row>
    <row r="1065" spans="5:8" s="14" customFormat="1" ht="18.75" hidden="1">
      <c r="E1065" s="5"/>
      <c r="F1065" s="56"/>
      <c r="G1065" s="56"/>
      <c r="H1065" s="2"/>
    </row>
    <row r="1066" spans="5:8" s="14" customFormat="1" ht="18.75" hidden="1">
      <c r="E1066" s="5"/>
      <c r="F1066" s="56"/>
      <c r="G1066" s="56"/>
      <c r="H1066" s="2"/>
    </row>
    <row r="1067" spans="5:8" s="14" customFormat="1" ht="18.75" hidden="1">
      <c r="E1067" s="5"/>
      <c r="F1067" s="56"/>
      <c r="G1067" s="56"/>
      <c r="H1067" s="2"/>
    </row>
    <row r="1068" spans="5:8" s="14" customFormat="1" ht="18.75" hidden="1">
      <c r="E1068" s="5"/>
      <c r="F1068" s="56"/>
      <c r="G1068" s="56"/>
      <c r="H1068" s="2"/>
    </row>
    <row r="1069" spans="5:8" s="14" customFormat="1" ht="18.75" hidden="1">
      <c r="E1069" s="5"/>
      <c r="F1069" s="56"/>
      <c r="G1069" s="56"/>
      <c r="H1069" s="2"/>
    </row>
    <row r="1070" spans="5:8" s="14" customFormat="1" ht="18.75" hidden="1">
      <c r="E1070" s="5"/>
      <c r="F1070" s="56"/>
      <c r="G1070" s="56"/>
      <c r="H1070" s="2"/>
    </row>
    <row r="1071" spans="5:8" s="14" customFormat="1" ht="18.75" hidden="1">
      <c r="E1071" s="5"/>
      <c r="F1071" s="56"/>
      <c r="G1071" s="56"/>
      <c r="H1071" s="2"/>
    </row>
    <row r="1072" spans="5:8" s="14" customFormat="1" ht="18.75" hidden="1">
      <c r="E1072" s="5"/>
      <c r="F1072" s="56"/>
      <c r="G1072" s="56"/>
      <c r="H1072" s="2"/>
    </row>
    <row r="1073" spans="5:8" s="14" customFormat="1" ht="18.75" hidden="1">
      <c r="E1073" s="5"/>
      <c r="F1073" s="56"/>
      <c r="G1073" s="56"/>
      <c r="H1073" s="2"/>
    </row>
    <row r="1074" spans="5:8" s="14" customFormat="1" ht="18.75" hidden="1">
      <c r="E1074" s="5"/>
      <c r="F1074" s="56"/>
      <c r="G1074" s="56"/>
      <c r="H1074" s="2"/>
    </row>
    <row r="1075" spans="5:8" s="14" customFormat="1" ht="18.75" hidden="1">
      <c r="E1075" s="5"/>
      <c r="F1075" s="56"/>
      <c r="G1075" s="56"/>
      <c r="H1075" s="2"/>
    </row>
  </sheetData>
  <sheetProtection/>
  <mergeCells count="9">
    <mergeCell ref="A992:E992"/>
    <mergeCell ref="B1:D1"/>
    <mergeCell ref="A6:G6"/>
    <mergeCell ref="A7:E7"/>
    <mergeCell ref="A9:A10"/>
    <mergeCell ref="B9:D9"/>
    <mergeCell ref="E9:E10"/>
    <mergeCell ref="F9:F10"/>
    <mergeCell ref="G9:G10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2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9.25390625" style="40" customWidth="1"/>
    <col min="2" max="2" width="82.00390625" style="40" customWidth="1"/>
    <col min="3" max="3" width="18.375" style="40" customWidth="1"/>
    <col min="4" max="16384" width="9.125" style="40" customWidth="1"/>
  </cols>
  <sheetData>
    <row r="1" ht="15.75">
      <c r="C1" s="41" t="s">
        <v>513</v>
      </c>
    </row>
    <row r="2" ht="15.75">
      <c r="C2" s="1" t="s">
        <v>315</v>
      </c>
    </row>
    <row r="3" ht="15.75">
      <c r="C3" s="1" t="s">
        <v>316</v>
      </c>
    </row>
    <row r="4" ht="15.75">
      <c r="C4" s="1" t="s">
        <v>1062</v>
      </c>
    </row>
    <row r="5" ht="15.75">
      <c r="C5" s="1"/>
    </row>
    <row r="6" ht="15.75">
      <c r="C6" s="1"/>
    </row>
    <row r="7" spans="1:3" ht="32.25" customHeight="1">
      <c r="A7" s="320" t="s">
        <v>872</v>
      </c>
      <c r="B7" s="320"/>
      <c r="C7" s="320"/>
    </row>
    <row r="8" spans="1:3" ht="15.75">
      <c r="A8" s="321"/>
      <c r="B8" s="321"/>
      <c r="C8" s="321"/>
    </row>
    <row r="9" spans="1:3" ht="15.75">
      <c r="A9" s="42"/>
      <c r="B9" s="42"/>
      <c r="C9" s="43" t="s">
        <v>324</v>
      </c>
    </row>
    <row r="10" spans="1:3" ht="31.5" customHeight="1">
      <c r="A10" s="44" t="s">
        <v>325</v>
      </c>
      <c r="B10" s="45" t="s">
        <v>326</v>
      </c>
      <c r="C10" s="46" t="s">
        <v>327</v>
      </c>
    </row>
    <row r="11" spans="1:3" ht="15.75">
      <c r="A11" s="45">
        <v>1</v>
      </c>
      <c r="B11" s="45">
        <v>2</v>
      </c>
      <c r="C11" s="45">
        <v>3</v>
      </c>
    </row>
    <row r="12" spans="1:3" ht="15.75">
      <c r="A12" s="47"/>
      <c r="B12" s="48"/>
      <c r="C12" s="58"/>
    </row>
    <row r="13" spans="1:3" ht="15.75">
      <c r="A13" s="322" t="s">
        <v>328</v>
      </c>
      <c r="B13" s="323" t="s">
        <v>329</v>
      </c>
      <c r="C13" s="79"/>
    </row>
    <row r="14" spans="1:3" ht="15.75">
      <c r="A14" s="322"/>
      <c r="B14" s="323"/>
      <c r="C14" s="203">
        <f>59469.9+1500</f>
        <v>60969.9</v>
      </c>
    </row>
    <row r="15" spans="1:3" ht="15.75">
      <c r="A15" s="80"/>
      <c r="B15" s="80"/>
      <c r="C15" s="81"/>
    </row>
    <row r="16" spans="1:3" ht="39.75" customHeight="1" hidden="1">
      <c r="A16" s="82" t="s">
        <v>331</v>
      </c>
      <c r="B16" s="83" t="s">
        <v>332</v>
      </c>
      <c r="C16" s="84"/>
    </row>
    <row r="17" spans="1:3" ht="15.75" customHeight="1" hidden="1">
      <c r="A17" s="85"/>
      <c r="B17" s="86"/>
      <c r="C17" s="87"/>
    </row>
    <row r="18" spans="1:3" ht="15.75" customHeight="1">
      <c r="A18" s="324"/>
      <c r="B18" s="326" t="s">
        <v>330</v>
      </c>
      <c r="C18" s="318">
        <f>C14</f>
        <v>60969.9</v>
      </c>
    </row>
    <row r="19" spans="1:3" ht="15.75" customHeight="1">
      <c r="A19" s="325"/>
      <c r="B19" s="326"/>
      <c r="C19" s="319"/>
    </row>
    <row r="20" spans="2:3" ht="12.75" hidden="1">
      <c r="B20" s="49" t="s">
        <v>333</v>
      </c>
      <c r="C20" s="50">
        <v>1697366.5</v>
      </c>
    </row>
    <row r="21" spans="2:3" ht="12.75" hidden="1">
      <c r="B21" s="49" t="s">
        <v>334</v>
      </c>
      <c r="C21" s="50">
        <v>1733749</v>
      </c>
    </row>
    <row r="22" spans="2:3" ht="12.75" hidden="1">
      <c r="B22" s="49" t="s">
        <v>335</v>
      </c>
      <c r="C22" s="50">
        <f>C20-C21</f>
        <v>-36382.5</v>
      </c>
    </row>
    <row r="23" ht="12.75" hidden="1"/>
    <row r="26" ht="12.75" hidden="1">
      <c r="C26" s="204">
        <f>'Дх 2019'!D54-'вед. 2019'!F992</f>
        <v>-60969.93332999991</v>
      </c>
    </row>
  </sheetData>
  <sheetProtection/>
  <mergeCells count="7">
    <mergeCell ref="C18:C19"/>
    <mergeCell ref="A7:C7"/>
    <mergeCell ref="A8:C8"/>
    <mergeCell ref="A13:A14"/>
    <mergeCell ref="B13:B14"/>
    <mergeCell ref="A18:A19"/>
    <mergeCell ref="B18:B19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9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13.25390625" style="209" customWidth="1"/>
    <col min="2" max="2" width="19.125" style="209" customWidth="1"/>
    <col min="3" max="3" width="18.375" style="209" customWidth="1"/>
    <col min="4" max="16384" width="9.125" style="209" customWidth="1"/>
  </cols>
  <sheetData>
    <row r="1" spans="1:4" ht="15.75">
      <c r="A1" s="217"/>
      <c r="B1" s="218"/>
      <c r="C1" s="219" t="s">
        <v>1066</v>
      </c>
      <c r="D1" s="220"/>
    </row>
    <row r="2" spans="1:4" ht="15.75">
      <c r="A2" s="217"/>
      <c r="B2" s="218"/>
      <c r="C2" s="218" t="s">
        <v>315</v>
      </c>
      <c r="D2" s="220"/>
    </row>
    <row r="3" spans="1:4" ht="15.75">
      <c r="A3" s="217"/>
      <c r="B3" s="221"/>
      <c r="C3" s="218" t="s">
        <v>316</v>
      </c>
      <c r="D3" s="220"/>
    </row>
    <row r="4" spans="1:4" ht="15.75">
      <c r="A4" s="217"/>
      <c r="B4" s="222"/>
      <c r="C4" s="218" t="s">
        <v>873</v>
      </c>
      <c r="D4" s="215"/>
    </row>
    <row r="5" spans="1:4" ht="15.75">
      <c r="A5" s="327"/>
      <c r="B5" s="327"/>
      <c r="C5" s="327"/>
      <c r="D5" s="327"/>
    </row>
    <row r="6" spans="1:4" ht="35.25" customHeight="1">
      <c r="A6" s="328" t="s">
        <v>874</v>
      </c>
      <c r="B6" s="328"/>
      <c r="C6" s="328"/>
      <c r="D6" s="225"/>
    </row>
    <row r="7" spans="1:4" ht="15.75">
      <c r="A7" s="213"/>
      <c r="B7" s="214"/>
      <c r="C7" s="215" t="s">
        <v>0</v>
      </c>
      <c r="D7" s="223"/>
    </row>
    <row r="8" spans="1:3" ht="29.25" customHeight="1">
      <c r="A8" s="230" t="s">
        <v>346</v>
      </c>
      <c r="B8" s="224" t="s">
        <v>333</v>
      </c>
      <c r="C8" s="224" t="s">
        <v>334</v>
      </c>
    </row>
    <row r="9" spans="1:3" ht="15.75">
      <c r="A9" s="230">
        <v>1</v>
      </c>
      <c r="B9" s="224">
        <v>2</v>
      </c>
      <c r="C9" s="224">
        <v>3</v>
      </c>
    </row>
    <row r="10" spans="1:3" ht="15.75">
      <c r="A10" s="216" t="s">
        <v>347</v>
      </c>
      <c r="B10" s="227">
        <f>SUM(B11:B12)</f>
        <v>252622.6</v>
      </c>
      <c r="C10" s="227">
        <f>SUM(C11:C12)</f>
        <v>252622.6</v>
      </c>
    </row>
    <row r="11" spans="1:3" ht="31.5">
      <c r="A11" s="231" t="s">
        <v>514</v>
      </c>
      <c r="B11" s="226">
        <v>35646.4</v>
      </c>
      <c r="C11" s="226">
        <v>35646.4</v>
      </c>
    </row>
    <row r="12" spans="1:3" ht="31.5">
      <c r="A12" s="231" t="s">
        <v>515</v>
      </c>
      <c r="B12" s="226">
        <v>216976.2</v>
      </c>
      <c r="C12" s="226">
        <v>216976.2</v>
      </c>
    </row>
    <row r="13" spans="1:3" ht="31.5">
      <c r="A13" s="216" t="s">
        <v>875</v>
      </c>
      <c r="B13" s="227">
        <f>SUM(B14:B33)</f>
        <v>1011920.7</v>
      </c>
      <c r="C13" s="227">
        <f>SUM(C14:C33)</f>
        <v>1011920.7</v>
      </c>
    </row>
    <row r="14" spans="1:3" ht="15.75">
      <c r="A14" s="231" t="s">
        <v>503</v>
      </c>
      <c r="B14" s="226">
        <v>938314.6</v>
      </c>
      <c r="C14" s="226">
        <v>938314.6</v>
      </c>
    </row>
    <row r="15" spans="1:3" ht="31.5">
      <c r="A15" s="231" t="s">
        <v>493</v>
      </c>
      <c r="B15" s="226">
        <v>0.5</v>
      </c>
      <c r="C15" s="226">
        <v>0.5</v>
      </c>
    </row>
    <row r="16" spans="1:3" ht="15.75">
      <c r="A16" s="231" t="s">
        <v>984</v>
      </c>
      <c r="B16" s="226">
        <v>4450.8</v>
      </c>
      <c r="C16" s="226">
        <v>4450.8</v>
      </c>
    </row>
    <row r="17" spans="1:3" ht="31.5">
      <c r="A17" s="231" t="s">
        <v>809</v>
      </c>
      <c r="B17" s="226">
        <v>10663.7</v>
      </c>
      <c r="C17" s="226">
        <v>10663.7</v>
      </c>
    </row>
    <row r="18" spans="1:3" ht="47.25">
      <c r="A18" s="231" t="s">
        <v>343</v>
      </c>
      <c r="B18" s="226">
        <v>153.1</v>
      </c>
      <c r="C18" s="226">
        <v>153.1</v>
      </c>
    </row>
    <row r="19" spans="1:3" ht="31.5">
      <c r="A19" s="231" t="s">
        <v>516</v>
      </c>
      <c r="B19" s="226">
        <v>313.9</v>
      </c>
      <c r="C19" s="226">
        <v>313.9</v>
      </c>
    </row>
    <row r="20" spans="1:3" ht="63">
      <c r="A20" s="231" t="s">
        <v>489</v>
      </c>
      <c r="B20" s="226">
        <v>28212.1</v>
      </c>
      <c r="C20" s="226">
        <v>28212.1</v>
      </c>
    </row>
    <row r="21" spans="1:3" ht="15.75">
      <c r="A21" s="231" t="s">
        <v>46</v>
      </c>
      <c r="B21" s="226">
        <v>20987.9</v>
      </c>
      <c r="C21" s="226">
        <v>20987.9</v>
      </c>
    </row>
    <row r="22" spans="1:3" ht="31.5">
      <c r="A22" s="231" t="s">
        <v>517</v>
      </c>
      <c r="B22" s="226">
        <v>918.9</v>
      </c>
      <c r="C22" s="226">
        <v>918.9</v>
      </c>
    </row>
    <row r="23" spans="1:3" ht="15.75">
      <c r="A23" s="231" t="s">
        <v>251</v>
      </c>
      <c r="B23" s="226">
        <v>67.1</v>
      </c>
      <c r="C23" s="226">
        <v>67.1</v>
      </c>
    </row>
    <row r="24" spans="1:3" ht="15.75">
      <c r="A24" s="231" t="s">
        <v>297</v>
      </c>
      <c r="B24" s="226">
        <v>257.4</v>
      </c>
      <c r="C24" s="226">
        <v>257.4</v>
      </c>
    </row>
    <row r="25" spans="1:3" ht="31.5">
      <c r="A25" s="231" t="s">
        <v>501</v>
      </c>
      <c r="B25" s="226">
        <v>1515.1</v>
      </c>
      <c r="C25" s="226">
        <v>1515.1</v>
      </c>
    </row>
    <row r="26" spans="1:3" ht="47.25">
      <c r="A26" s="231" t="s">
        <v>518</v>
      </c>
      <c r="B26" s="226">
        <v>138.6</v>
      </c>
      <c r="C26" s="226">
        <v>138.6</v>
      </c>
    </row>
    <row r="27" spans="1:3" ht="31.5">
      <c r="A27" s="231" t="s">
        <v>321</v>
      </c>
      <c r="B27" s="226">
        <v>15.1</v>
      </c>
      <c r="C27" s="226">
        <v>15.1</v>
      </c>
    </row>
    <row r="28" spans="1:3" ht="31.5">
      <c r="A28" s="231" t="s">
        <v>348</v>
      </c>
      <c r="B28" s="226">
        <v>89.1</v>
      </c>
      <c r="C28" s="226">
        <v>89.1</v>
      </c>
    </row>
    <row r="29" spans="1:3" ht="47.25">
      <c r="A29" s="231" t="s">
        <v>813</v>
      </c>
      <c r="B29" s="226">
        <v>4454.4</v>
      </c>
      <c r="C29" s="226">
        <v>4454.4</v>
      </c>
    </row>
    <row r="30" spans="1:3" ht="47.25">
      <c r="A30" s="231" t="s">
        <v>805</v>
      </c>
      <c r="B30" s="226">
        <v>600.6</v>
      </c>
      <c r="C30" s="226">
        <v>600.6</v>
      </c>
    </row>
    <row r="31" spans="1:3" ht="31.5">
      <c r="A31" s="231" t="s">
        <v>807</v>
      </c>
      <c r="B31" s="226">
        <v>765.8</v>
      </c>
      <c r="C31" s="226">
        <v>765.8</v>
      </c>
    </row>
    <row r="32" spans="1:3" ht="31.5">
      <c r="A32" s="231" t="s">
        <v>810</v>
      </c>
      <c r="B32" s="226">
        <v>0.5</v>
      </c>
      <c r="C32" s="226">
        <v>0.5</v>
      </c>
    </row>
    <row r="33" spans="1:3" ht="31.5">
      <c r="A33" s="231" t="s">
        <v>876</v>
      </c>
      <c r="B33" s="226">
        <v>1.5</v>
      </c>
      <c r="C33" s="226">
        <v>1.5</v>
      </c>
    </row>
    <row r="34" spans="1:3" ht="15.75">
      <c r="A34" s="216" t="s">
        <v>982</v>
      </c>
      <c r="B34" s="227">
        <f>SUM(B35:B38)</f>
        <v>18602.7</v>
      </c>
      <c r="C34" s="227">
        <f>SUM(C35:C38)</f>
        <v>18602.7</v>
      </c>
    </row>
    <row r="35" spans="1:3" ht="110.25">
      <c r="A35" s="231" t="s">
        <v>877</v>
      </c>
      <c r="B35" s="226">
        <v>5754.1</v>
      </c>
      <c r="C35" s="226">
        <v>5754.1</v>
      </c>
    </row>
    <row r="36" spans="1:3" ht="31.5">
      <c r="A36" s="231" t="s">
        <v>228</v>
      </c>
      <c r="B36" s="226">
        <v>542.7</v>
      </c>
      <c r="C36" s="226">
        <v>542.7</v>
      </c>
    </row>
    <row r="37" spans="1:3" ht="15.75">
      <c r="A37" s="231" t="s">
        <v>322</v>
      </c>
      <c r="B37" s="226">
        <v>248.8</v>
      </c>
      <c r="C37" s="226">
        <v>248.8</v>
      </c>
    </row>
    <row r="38" spans="1:3" ht="31.5">
      <c r="A38" s="231" t="s">
        <v>295</v>
      </c>
      <c r="B38" s="226">
        <v>12057.1</v>
      </c>
      <c r="C38" s="226">
        <v>12057.1</v>
      </c>
    </row>
    <row r="39" spans="1:3" ht="15.75">
      <c r="A39" s="216" t="s">
        <v>349</v>
      </c>
      <c r="B39" s="227">
        <f>B10+B13+B34</f>
        <v>1283146</v>
      </c>
      <c r="C39" s="227">
        <f>C10+C13+C34</f>
        <v>1283146</v>
      </c>
    </row>
  </sheetData>
  <sheetProtection/>
  <mergeCells count="2">
    <mergeCell ref="A5:D5"/>
    <mergeCell ref="A6:C6"/>
  </mergeCells>
  <printOptions/>
  <pageMargins left="0.3937007874015748" right="0.3937007874015748" top="0.984251968503937" bottom="0.3937007874015748" header="0.5118110236220472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СОЛИКАМСКА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Копанева Юлия Евгеньевна</cp:lastModifiedBy>
  <cp:lastPrinted>2018-10-27T10:42:16Z</cp:lastPrinted>
  <dcterms:created xsi:type="dcterms:W3CDTF">2008-04-15T05:17:20Z</dcterms:created>
  <dcterms:modified xsi:type="dcterms:W3CDTF">2018-10-27T10:42:20Z</dcterms:modified>
  <cp:category/>
  <cp:version/>
  <cp:contentType/>
  <cp:contentStatus/>
</cp:coreProperties>
</file>