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025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 7" sheetId="7" r:id="rId7"/>
  </sheets>
  <definedNames>
    <definedName name="_xlnm.Print_Titles" localSheetId="0">'прил.1'!$8:$10</definedName>
    <definedName name="_xlnm.Print_Titles" localSheetId="1">'прил.2'!$9:$10</definedName>
    <definedName name="_xlnm.Print_Titles" localSheetId="2">'прил.3'!$9:$9</definedName>
    <definedName name="_xlnm.Print_Titles" localSheetId="4">'прил.5'!$8:$8</definedName>
  </definedNames>
  <calcPr fullCalcOnLoad="1"/>
</workbook>
</file>

<file path=xl/sharedStrings.xml><?xml version="1.0" encoding="utf-8"?>
<sst xmlns="http://schemas.openxmlformats.org/spreadsheetml/2006/main" count="1163" uniqueCount="532">
  <si>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</si>
  <si>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</si>
  <si>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</si>
  <si>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</si>
  <si>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0103</t>
  </si>
  <si>
    <t>200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</si>
  <si>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</si>
  <si>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</si>
  <si>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</si>
  <si>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</si>
  <si>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</t>
  </si>
  <si>
    <t>Социальное обеспечение и иные выплаты населению</t>
  </si>
  <si>
    <t>Иные межбюджетные трансферты</t>
  </si>
  <si>
    <t>0111</t>
  </si>
  <si>
    <t>Резервные фонды</t>
  </si>
  <si>
    <t>0113</t>
  </si>
  <si>
    <t>Другие общегосударственные вопросы</t>
  </si>
  <si>
    <t>0300</t>
  </si>
  <si>
    <t>0400</t>
  </si>
  <si>
    <t>0409</t>
  </si>
  <si>
    <t>Дорожное хозяйство (дорожные фонды)</t>
  </si>
  <si>
    <t>600</t>
  </si>
  <si>
    <t>Предоставление субсидий бюджетным, автономным учреждениям и иным некоммерческим организациям</t>
  </si>
  <si>
    <t>0412</t>
  </si>
  <si>
    <t>Другие вопросы в области национальной экономики</t>
  </si>
  <si>
    <t>0500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</si>
  <si>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</si>
  <si>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</si>
  <si>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</si>
  <si>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</si>
  <si>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0800</t>
  </si>
  <si>
    <t>0801</t>
  </si>
  <si>
    <t>Культура</t>
  </si>
  <si>
    <t>1000</t>
  </si>
  <si>
    <t>1001</t>
  </si>
  <si>
    <t>Пенсионное обеспечение</t>
  </si>
  <si>
    <t>Социальное обеспечение населения</t>
  </si>
  <si>
    <t>1100</t>
  </si>
  <si>
    <t>1101</t>
  </si>
  <si>
    <t>Наименование расходов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</si>
  <si>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</si>
  <si>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</si>
  <si>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</si>
  <si>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ЖИЛИЩНО-КОММУНАЛЬНОЕ ХОЗЯЙСТВО</t>
  </si>
  <si>
    <t>500</t>
  </si>
  <si>
    <t>Межбюджетные трансферты</t>
  </si>
  <si>
    <t xml:space="preserve">КУЛЬТУРА, КИНЕМАТОГРАФИЯ </t>
  </si>
  <si>
    <t>ФИЗИЧЕСКАЯ КУЛЬТУРА И СПОРТ</t>
  </si>
  <si>
    <t>Физическая 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</si>
  <si>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</si>
  <si>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РАСХОДОВ:</t>
  </si>
  <si>
    <t>Приложение 6</t>
  </si>
  <si>
    <t>№ п\п</t>
  </si>
  <si>
    <t>Наименование муниципальной программы, направления расходов</t>
  </si>
  <si>
    <t>Приложение 3</t>
  </si>
  <si>
    <t xml:space="preserve"> 01 05 00 00 00 0000 000</t>
  </si>
  <si>
    <t>Изменение остатков средств на счетах по учету средств бюджета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</si>
  <si>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</si>
  <si>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</si>
  <si>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</si>
  <si>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</si>
  <si>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</si>
  <si>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</si>
  <si>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</si>
  <si>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</si>
  <si>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</si>
  <si>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</si>
  <si>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1.</t>
  </si>
  <si>
    <t>в том числе:</t>
  </si>
  <si>
    <t>1.1.</t>
  </si>
  <si>
    <t>1.2.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</si>
  <si>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</si>
  <si>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1.3.</t>
  </si>
  <si>
    <t>1.4.</t>
  </si>
  <si>
    <t>1.5.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</si>
  <si>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</si>
  <si>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</si>
  <si>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</si>
  <si>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</si>
  <si>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</si>
  <si>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</si>
  <si>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</si>
  <si>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</si>
  <si>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</si>
  <si>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</si>
  <si>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</si>
  <si>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БЕЗВОЗМЕЗДНЫЕ ПОСТУПЛЕНИЯ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</si>
  <si>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</si>
  <si>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</si>
  <si>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Приложение 1</t>
  </si>
  <si>
    <t>ОБЩЕГОСУДАРСТВЕННЫЕ ВОПРОСЫ</t>
  </si>
  <si>
    <t>Содержание автомобильных дорог и искусственных сооружений на них</t>
  </si>
  <si>
    <t>Оказание финансовой поддержки в форме иных межбюджетных трансфертов из бюджета муниципального района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</si>
  <si>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</si>
  <si>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</si>
  <si>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</si>
  <si>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</si>
  <si>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 xml:space="preserve">Ведом
ство
</t>
  </si>
  <si>
    <t>Раздел, Подраздел</t>
  </si>
  <si>
    <t>Целевая статья</t>
  </si>
  <si>
    <t>Вид расходов</t>
  </si>
  <si>
    <t>0503</t>
  </si>
  <si>
    <t>Благоустройство</t>
  </si>
  <si>
    <t>1.6.</t>
  </si>
  <si>
    <t>1.7.</t>
  </si>
  <si>
    <t>1.8.</t>
  </si>
  <si>
    <t>1.9.</t>
  </si>
  <si>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</si>
  <si>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</si>
  <si>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 xml:space="preserve">Источники финансирования дефицита бюджетов </t>
  </si>
  <si>
    <t>01 00 00 00 00 0000 000</t>
  </si>
  <si>
    <t>Код класификации доходов бюджета</t>
  </si>
  <si>
    <t>000.1 00 00000 00 0000.000</t>
  </si>
  <si>
    <t>000.1 01 00000 00 0000.000</t>
  </si>
  <si>
    <t>000.1 01 02000 01 0000.110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</si>
  <si>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</si>
  <si>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</si>
  <si>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с доходов, полученных физическими лицамив соответствии со статьей 228 Налогового кодекса Российской Федерации</t>
  </si>
  <si>
    <t>000.1 03 00000 00 0000.000</t>
  </si>
  <si>
    <t>000.1 03 02000 01 0000.110</t>
  </si>
  <si>
    <t>000.1 03 02230 01 0000.110</t>
  </si>
  <si>
    <t>000.1 03 02240 01 0000.110</t>
  </si>
  <si>
    <t>000.1 03 02250 01 0000.110</t>
  </si>
  <si>
    <t>000.1 03 02260 01 0000.110</t>
  </si>
  <si>
    <t>000.1 05 00000 00 0000.000</t>
  </si>
  <si>
    <t>000.1 08 00000 00 0000.000</t>
  </si>
  <si>
    <t>000.1 11 00000 00 0000.000</t>
  </si>
  <si>
    <t>000.2 00 00000 00 0000.000</t>
  </si>
  <si>
    <t>000.2 02 00000 00 0000.000</t>
  </si>
  <si>
    <t>БЕЗВОЗМЕЗДНЫЕ ПОСТУПЛЕНИЯ ОТ ДРУГИХ БЮДЖЕТОВ БЮДЖЕТНОЙ СИСТЕМЫ РОССИЙСКОЙ ФЕДЕРАЦИИ</t>
  </si>
  <si>
    <t>000.2 02 10000 00 0000.151</t>
  </si>
  <si>
    <t>000.2 02 15001 00 0000.151</t>
  </si>
  <si>
    <t>000.2 02 20000 00 0000.151</t>
  </si>
  <si>
    <t>000.2 02 20216 00 0000.151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</si>
  <si>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</si>
  <si>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</si>
  <si>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000.2 02 40000 00 0000.151</t>
  </si>
  <si>
    <t>000.2 02 49999 00 0000.151</t>
  </si>
  <si>
    <t>000.2 18 00000 00 0000.000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</si>
  <si>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</si>
  <si>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000.2 18 00000 00 0000.151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</si>
  <si>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</si>
  <si>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000.2 19 00000 00 0000.000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</si>
  <si>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</si>
  <si>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Закупка товаров, работ и услуг для обеспечения государственных (муниципальных) нужд
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</si>
  <si>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</si>
  <si>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1.10.</t>
  </si>
  <si>
    <t>1.11.</t>
  </si>
  <si>
    <t>Приложение 2</t>
  </si>
  <si>
    <t xml:space="preserve">                       </t>
  </si>
  <si>
    <t xml:space="preserve">                            </t>
  </si>
  <si>
    <t>0310</t>
  </si>
  <si>
    <t>Обеспечение пожарной безопасности</t>
  </si>
  <si>
    <t>Орган местного самоуправления муниципального образования Соликамская городская Дума</t>
  </si>
  <si>
    <t>Орган местного самоуправления Соликамского городского округа администрация города Соликамска</t>
  </si>
  <si>
    <t>Управление культуры администрации города Соликамска</t>
  </si>
  <si>
    <t>0900</t>
  </si>
  <si>
    <t>Другие вопросы в области здравоохранения</t>
  </si>
  <si>
    <t>Здравоохранение</t>
  </si>
  <si>
    <t>Приложение 7</t>
  </si>
  <si>
    <t>Наименование муниципальной программы, подпрограммы</t>
  </si>
  <si>
    <t>Подпрограмма "Обеспечение реализации муниципальной программы"</t>
  </si>
  <si>
    <t>Подпрограмма "Развитие культуры и молодежной политики"</t>
  </si>
  <si>
    <t>Приложение 4</t>
  </si>
  <si>
    <t>000.1 01 02010 01 0000.110</t>
  </si>
  <si>
    <t>000.1 01 02020 01 0000.110</t>
  </si>
  <si>
    <t>000.1 01 02030 01 0000.110</t>
  </si>
  <si>
    <t>к решению Соликамской</t>
  </si>
  <si>
    <t>городской Думы</t>
  </si>
  <si>
    <t>Код бюджетной класссификации</t>
  </si>
  <si>
    <t>главного администратора доходов бюджета</t>
  </si>
  <si>
    <t>4</t>
  </si>
  <si>
    <t>Наименование показателя</t>
  </si>
  <si>
    <t>Федеральное казначейство</t>
  </si>
  <si>
    <t>10302230010000110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</si>
  <si>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</si>
  <si>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</si>
  <si>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</si>
  <si>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</si>
  <si>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182</t>
  </si>
  <si>
    <t>Федеральная налоговая служба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</si>
  <si>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</si>
  <si>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</si>
  <si>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</si>
  <si>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</si>
  <si>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</si>
  <si>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</si>
  <si>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</si>
  <si>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</si>
  <si>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</si>
  <si>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</si>
  <si>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</si>
  <si>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</si>
  <si>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</si>
  <si>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</si>
  <si>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</si>
  <si>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622</t>
  </si>
  <si>
    <t>Орган местного самоуправления Соликамского городского округа администрации города Соликамска</t>
  </si>
  <si>
    <t>631</t>
  </si>
  <si>
    <t>Раздел</t>
  </si>
  <si>
    <t>подраздел</t>
  </si>
  <si>
    <t>Наименование КФСР</t>
  </si>
  <si>
    <t>01</t>
  </si>
  <si>
    <t/>
  </si>
  <si>
    <t>Общегосударственные вопросы</t>
  </si>
  <si>
    <t>0107</t>
  </si>
  <si>
    <t>Обеспечение проведения выборов и референдумов</t>
  </si>
  <si>
    <t>03</t>
  </si>
  <si>
    <t>Национальная безопасность и правоохранителная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</si>
  <si>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</si>
  <si>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</si>
  <si>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</t>
  </si>
  <si>
    <t>Национальная экономика</t>
  </si>
  <si>
    <t>05</t>
  </si>
  <si>
    <t>Жилищно-коммунальное хозяйство</t>
  </si>
  <si>
    <t>0501</t>
  </si>
  <si>
    <t>Жилищное хозяйство</t>
  </si>
  <si>
    <t>08</t>
  </si>
  <si>
    <t>Культура, кинематография</t>
  </si>
  <si>
    <t>10</t>
  </si>
  <si>
    <t>Социальная политика</t>
  </si>
  <si>
    <t>1003</t>
  </si>
  <si>
    <t>11</t>
  </si>
  <si>
    <t>Физическая культура и спорт</t>
  </si>
  <si>
    <t>1403</t>
  </si>
  <si>
    <t>Прочие межбюджетные трансферты общего характера</t>
  </si>
  <si>
    <t>Итого расходов:</t>
  </si>
  <si>
    <t>09</t>
  </si>
  <si>
    <t>Приложение 5</t>
  </si>
  <si>
    <t>Исполнение доходной части бюджета Тохтуевского сельского поселения по кодам классификации доходов за 2018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</si>
  <si>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законодательства Российской Федерации)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</si>
  <si>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</si>
  <si>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</si>
  <si>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</si>
  <si>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</si>
  <si>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</si>
  <si>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</si>
  <si>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</si>
  <si>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</si>
  <si>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</si>
  <si>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10604011021000110</t>
  </si>
  <si>
    <t>10604011022100110</t>
  </si>
  <si>
    <t>Транспортный налог с организаций (пени по соответствующему платежу)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</si>
  <si>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</si>
  <si>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10604011023000110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</si>
  <si>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</si>
  <si>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10604012021000110</t>
  </si>
  <si>
    <t>10604012022100110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</si>
  <si>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</si>
  <si>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</si>
  <si>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</si>
  <si>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</si>
  <si>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</si>
  <si>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действий(сумма платежа)</t>
  </si>
  <si>
    <t>10804020011000110</t>
  </si>
  <si>
    <t>708</t>
  </si>
  <si>
    <t>Администрация Тохтуевского сельского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</si>
  <si>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</si>
  <si>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</si>
  <si>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Дотации бюджетам сельских поселений на выравнивание бюджетной обеспеченности</t>
  </si>
  <si>
    <t>20215001100000151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</si>
  <si>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</si>
  <si>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</si>
  <si>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</si>
  <si>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</si>
  <si>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</si>
  <si>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</si>
  <si>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Прочие межбюджетные трансферты, передаваемые бюджетам сельских поселений</t>
  </si>
  <si>
    <t>20249999100000151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</si>
  <si>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</si>
  <si>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21860010100000151</t>
  </si>
  <si>
    <t>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</si>
  <si>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</si>
  <si>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бюджета Тохтуевского сельского поселения по разделам и подразделам классификации расходов бюджета за 2018 год</t>
  </si>
  <si>
    <t>02</t>
  </si>
  <si>
    <t>0203</t>
  </si>
  <si>
    <t>Национальная оборона</t>
  </si>
  <si>
    <t>Мобилизационная и вневойсковая подготовка</t>
  </si>
  <si>
    <t>0907</t>
  </si>
  <si>
    <t>Исполнение расходов по муниципальным программам и непрограммным направлениям деятельности бюджета Тохтуевского сельского поселения
за 2018 год</t>
  </si>
  <si>
    <t>Исполнение бюджета Тохтуевского сельского поселения по ведомственной структуре расходов за 2018 год</t>
  </si>
  <si>
    <t>Муниципальная программа «Совершенствование муниципального управления в Тохтуевском сельском поселении»</t>
  </si>
  <si>
    <t>Подпрограмма «Формирование общедоступной информационно-коммуникационной среды"</t>
  </si>
  <si>
    <t xml:space="preserve">Подпрограмма "Развитие муниципальной службы и организация деятельности органов местного самоуправления" </t>
  </si>
  <si>
    <t>Муниципальная программа «Создание комфортной среды проживания в Тохтуевском сельском поселении»</t>
  </si>
  <si>
    <t>Подпрограмма "Управление имуществом Тохтуевского сельского поселения"</t>
  </si>
  <si>
    <t>Подпрограмма "Развитие дорожной инфраструктуры Тохтуевского сельского поселения"</t>
  </si>
  <si>
    <t>Подпрограмма "Содержание муниципального жилищного фонда на территории Тохтуевского сельского поселения"</t>
  </si>
  <si>
    <t>Муниципальная программа "Развитие культуры, молодежной политики, физической культуры и спорта в Тохтуевском сельском поселении"</t>
  </si>
  <si>
    <t>Подпрограмма "Развитие физической культуры и спорта в поселении"</t>
  </si>
  <si>
    <t>Подпрограмма "Обеспечение реализации муниципальной программы  "Развитие культуры, молодежной политики, физической культуры и спорта в Тохтуевском сельском поселении"</t>
  </si>
  <si>
    <t>Муниципальная программа "Обеспечение общественной безопасности населения и территории Тохтуевского сельского поселения"</t>
  </si>
  <si>
    <t>Подпрограмма "Пожарная безопасность и обеспечение общественного порядка"</t>
  </si>
  <si>
    <t>Подпрограмма "Гражданская оборона, защита населения и территории поселения от чрезвычайных ситуаций природного и техногенного характера, противодействие терроризму и экстремизму"</t>
  </si>
  <si>
    <t>Муниципальная программа «Формирование современной городской среды»</t>
  </si>
  <si>
    <t>Непрограммные мероприятия</t>
  </si>
  <si>
    <t>Мероприятия, осуществляемые органами местного самоуправления Тохтуевского сельского поселения, в рамках непрограммных направлений расходов</t>
  </si>
  <si>
    <t>Подпрограмма "Благоустройство территории поселения"</t>
  </si>
  <si>
    <t>Подпрограмма "Развитие коммунально-инженерной инфраструктуры Тохтуевского сельского поселения"</t>
  </si>
  <si>
    <t>Подпрограмма "Развитие села, успехи и достижения"</t>
  </si>
  <si>
    <t>Источники финансирование дефицита бюджета Тохтуевского сельского поселения по кодам классификации источников финансирования дефицитов бюджетов  за 2018 год</t>
  </si>
  <si>
    <t>Ремонт участка дороги по ул.Уральская д.Сёла</t>
  </si>
  <si>
    <t xml:space="preserve">Ремонт дороги по ул.Мира (от дома № 22 до дома № 26) в с.Тохтуева </t>
  </si>
  <si>
    <t xml:space="preserve">Ремонт дороги с.Тохтуева, ул.Мира </t>
  </si>
  <si>
    <t xml:space="preserve">Ремонт дороги с асфальтным покрытием от дома по ул. Дружбы, 2 до примыкания к пешеходной зоне ДК Альянс </t>
  </si>
  <si>
    <t>Ремонт дороги общего пользования местного значения по ул.Центральная, д.Чертеж</t>
  </si>
  <si>
    <t xml:space="preserve">Ремонт дороги с.Тохтуева, ул.Студенческая </t>
  </si>
  <si>
    <t xml:space="preserve">Ремонт асфальтного покрытия на территории МБУК "МСКО"Альянс" с.Тохтуева </t>
  </si>
  <si>
    <t xml:space="preserve">Ремонт дороги в д.Сёла, ул.Новая (350 м дороги шириной 4 м) </t>
  </si>
  <si>
    <t xml:space="preserve">Ремонт дороги в с.Жуланово, ул.9 Мая (530 м дороги шириной 4 м) </t>
  </si>
  <si>
    <t xml:space="preserve">Ремонт подъездной дороги с устройством тротуара по адресу: с.Тохтуева, ул.Молодежная,3 </t>
  </si>
  <si>
    <t>НАЛОГИ НА ТОВАРЫ (РАБОТЫ, УСЛУГИ), РЕАЛИЗУЕМЫЕ НА ТЕРРИТОРИИ РОССИЙСКОЙ ФЕДЕРАЦИИ</t>
  </si>
  <si>
    <t xml:space="preserve">Единый сельскохозяйственный налог </t>
  </si>
  <si>
    <t>000.1 05 03010 01 0000.110</t>
  </si>
  <si>
    <t xml:space="preserve">000.1 06 00000 00 0000.000 </t>
  </si>
  <si>
    <t>НАЛОГ НА ИМУЩЕСТВО</t>
  </si>
  <si>
    <t>Налог на имущество физических лиц</t>
  </si>
  <si>
    <t>000.1 06 01000 00 0000.110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</si>
  <si>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</si>
  <si>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000.1 06 01030 10 0000.110</t>
  </si>
  <si>
    <t>ТРАНСПОРТНЫЙ НАЛОГ</t>
  </si>
  <si>
    <t>Транспортный налог с организаций</t>
  </si>
  <si>
    <t>Транспортный налог с физических лиц</t>
  </si>
  <si>
    <t>000.1 06 04011 02 0000.110</t>
  </si>
  <si>
    <t>000.1 06 04012 02 0000.110</t>
  </si>
  <si>
    <t>000.1 06 04000 00 0000.110</t>
  </si>
  <si>
    <t>ЗЕМЕЛЬНЫЙ НАЛОГ</t>
  </si>
  <si>
    <t>000.1 06 06000 00 0000.110</t>
  </si>
  <si>
    <t>Земельный налог с организаций</t>
  </si>
  <si>
    <t>000.1 06 06030 00 0000.110</t>
  </si>
  <si>
    <t>Земельный налог с физических лиц</t>
  </si>
  <si>
    <t>000.1 06 06040 00 0000.110</t>
  </si>
  <si>
    <t>000.1 08 04000 01 0000.110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</si>
  <si>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</si>
  <si>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000.1 08 04020 01 0000.110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</si>
  <si>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</si>
  <si>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000.1 11 09000 00 0000.120</t>
  </si>
  <si>
    <t>000.1 11 09040 00 0000.120</t>
  </si>
  <si>
    <t>000.2 02 20216 10 0000.151</t>
  </si>
  <si>
    <t xml:space="preserve">000.2 02 30000 00 0000.151
</t>
  </si>
  <si>
    <t>000.2 02 30024 10 0000.151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</si>
  <si>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</si>
  <si>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000.2 02 35118 10 0000.151</t>
  </si>
  <si>
    <t>000.2 02 49999 10 0000.151</t>
  </si>
  <si>
    <t>000.2 18 00000 10 0000.151</t>
  </si>
  <si>
    <t>000.2 18 60010 10 0000.151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</si>
  <si>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</si>
  <si>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000.2 19 00000 10 0000.151</t>
  </si>
  <si>
    <t>000.2 19 60010 10 0000.151</t>
  </si>
  <si>
    <t>99 0 00 00000</t>
  </si>
  <si>
    <t>Обеспечение деятельности органов местного самоуправления Тохтуевского сельского поселения</t>
  </si>
  <si>
    <t>99 0 00 00040</t>
  </si>
  <si>
    <t>Председатель Совета депутатов Тохтуевского сельского поселения</t>
  </si>
  <si>
    <t>Закупка товаров, работ и услуг для обеспечения государственных (муниципальных) нужд</t>
  </si>
  <si>
    <t>99 0 00 00020</t>
  </si>
  <si>
    <t>Депутаты Совета депутатов Тохтуевского сельского поселения</t>
  </si>
  <si>
    <t>Муниципальная программа "Совершенствование муниципального управления в Тохтуевском сельском поселении"</t>
  </si>
  <si>
    <t>Подпрограмма "Развитие муниципальной службы и организация деятельности органов местного самоуправления"</t>
  </si>
  <si>
    <t>Основное мероприятие "Обеспечение деятельности органов местного самоуправления"</t>
  </si>
  <si>
    <t>01 0 00 00000</t>
  </si>
  <si>
    <t>01 2 00 00000</t>
  </si>
  <si>
    <t>01 2 01 00000</t>
  </si>
  <si>
    <t>Глава Тохтуевского сельского поселения</t>
  </si>
  <si>
    <t>01 2 01 00010</t>
  </si>
  <si>
    <t>99 0 00 00050</t>
  </si>
  <si>
    <t>Исполнение судебных актов вступивших в законную силу, а также решений иных надзорных органов</t>
  </si>
  <si>
    <t>01 2 01 00400</t>
  </si>
  <si>
    <t xml:space="preserve">Оказание финансовой поддержки в форме иных межбюджетных трансфертов из бюджета муниципального района бюджетам сельских поселений </t>
  </si>
  <si>
    <t>Обеспечение выполнения функций органами местного самоуправления</t>
  </si>
  <si>
    <t>01 2 01 00030</t>
  </si>
  <si>
    <t>Составление протоколов об административных правонарушениях</t>
  </si>
  <si>
    <t>01 2 01 2П040</t>
  </si>
  <si>
    <t>Резервный фонд администрации Тохтуевского сельского поселения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</si>
  <si>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</si>
  <si>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</si>
  <si>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</si>
  <si>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Подпрограмма "Гражданская оборона, защита населения и территории поселения от чрезвычайных ситуаций природного и техгогенного характера, противодействие терроризму и экстремизму"</t>
  </si>
  <si>
    <t>Основное мероприятие "Обеспечение безопасности в области защиты населения и чрезвычайных ситуаций природного, техногенного характера"</t>
  </si>
  <si>
    <t>Работы по минерализации противопожарных полос на территории поселения</t>
  </si>
  <si>
    <t>Основное мероприятие "Пожарная безопасность в Тохтуевском сельском поселении"</t>
  </si>
  <si>
    <t>Приобретение пожарно-технического вооружения, оснащения</t>
  </si>
  <si>
    <t>Мероприятия по организации тушения пожаров</t>
  </si>
  <si>
    <t>Муниципальная программа "Создание комфортной среды проживания в Тохтуевском сельском поселении"</t>
  </si>
  <si>
    <t>Подпрограмма"Развитие дорожной инфраструктуры Тохтуевского сельского поселения"</t>
  </si>
  <si>
    <t>Основное мероприятие "Приведение в нормативное состояние внутрипоселковых дорог"</t>
  </si>
  <si>
    <t>Содержание внутрипоселковых дорог и искусственных сооружений на них</t>
  </si>
  <si>
    <t>Ремонт внутрипоселковых дорог и искусственных сооружений на них</t>
  </si>
  <si>
    <t>Основное мероприятие "Распоряжение муниципальным имуществом в соответствии с действующим законодательством"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</si>
  <si>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</t>
  </si>
  <si>
    <t>Основное мероприятие "Содержание муниципального жилищного фонда на территории поселения"</t>
  </si>
  <si>
    <t>Капитальный ремонт, ремонт муниципального жилья</t>
  </si>
  <si>
    <t>Основное мероприятие "Развитие системы теплоснабжения на территории поселения"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</si>
  <si>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</si>
  <si>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Основное мероприятие "Развитие систем водоснабжения и водоотведения"</t>
  </si>
  <si>
    <t>Капитальный ремонт, ремонт, монтаж систем водоснабжения и водоотведения</t>
  </si>
  <si>
    <t>Содержание и обслуживание систем водоснабжения и водоотведения, КНС, скважин на территории поселения</t>
  </si>
  <si>
    <t>Организация зон санитарной охраны водозаборных скважин и получение лицензии на право пользования недрами на территории Тохтуевского сельского поселения</t>
  </si>
  <si>
    <t>Основное мероприятие "Благоустройство и содержание в нормативном состоянии территории сельского поселения"</t>
  </si>
  <si>
    <t>Расходы на оплату и содержание уличного освещения Тохтуевского сельского поселения</t>
  </si>
  <si>
    <t>Расходы на сбор, вывоз и размещение ТБО на полигон</t>
  </si>
  <si>
    <t>Расходы по борьбе с борщевиком Сосновского на территории Тохтуевскогосельского поселения</t>
  </si>
  <si>
    <t>Расходы на оплату взносов на капитальный ремонт в отношении помещений, собственниками которых является Тохтуевское сельское поселение</t>
  </si>
  <si>
    <t>Обеспечение деятельности (оказание услуг,выполнение работ) муниципальных учреждений</t>
  </si>
  <si>
    <t>ЗДРАВООХРАНЕНИЕ</t>
  </si>
  <si>
    <t>Санитарно-эпидемиологическое благополучие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</si>
  <si>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</si>
  <si>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Основное мероприятие "Организация мероприятий по начислению в выплате пенсий на выслугу лет"</t>
  </si>
  <si>
    <t>Расходы на выплату пенсии за выслугу лет лицам муниципальной службы и на выплату пенсии за выслугу лет лицам, замещавшим выборные должности муниципальной службы Тохтуевского сельского поселения</t>
  </si>
  <si>
    <t>Основное мероприятие "Поддержка развития физической культуры и спорта в сельском поселении"</t>
  </si>
  <si>
    <t>Мероприятия направленные на участие коллективов физкультуры в поселенческих, районных и краевых соревнованиях</t>
  </si>
  <si>
    <t>Основное мероприятие "Развитие культуры в сельском поселении"</t>
  </si>
  <si>
    <t>Реализация проектов, мероприятий направленных на вовлечение жителей сельского поселения в активную культурно-досуговую деятельность</t>
  </si>
  <si>
    <t>Приведение в нормативное состояние систем и объектов социальной сферы</t>
  </si>
  <si>
    <t>Обновление материально-технической базы, приобретение специального оборудования для муниципального учреждения культуры</t>
  </si>
  <si>
    <t>Подпрограмма "Обеспечение реализации муниципальной программы "Развитие культуры, молодежной политики, физической культуры и спорта в Тохтуевском сельском поселении"</t>
  </si>
  <si>
    <t>Основное мероприятие "Реализация выполнения муниципального задания"</t>
  </si>
  <si>
    <t>Обеспечение деятельности (оказание услуг, выполнение работ) для муниципального учреждения культуры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</si>
  <si>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</si>
  <si>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"Обеспечение системы повышения квалификации и профессиональной переподготовки муниципальных служащих и главы сельского поселения"</t>
  </si>
  <si>
    <t>Иные межбюджетные трасферты на выполнение полномочий органа местного самоуправления по вопросам местного значения поселений согласно заключенных соглашений</t>
  </si>
  <si>
    <t>Подпрограмма "Формирование общедоступной информационно-коммуникационной среды"</t>
  </si>
  <si>
    <t>Основное мероприятие "Информирование населения о деятельности органов местного самоуправления через средства массовой информации"</t>
  </si>
  <si>
    <t>Расходы на оплату членских взносов в Совет муниципальных образований</t>
  </si>
  <si>
    <t>Оказание финансовой поддержки в форме иных межбюджетных трансфертов из бюджета муниципального района бюджетам сельских поселений (меропрития по тушению пожаров)</t>
  </si>
  <si>
    <t>Капитальный ремонт, ремонт, монтаж сетей теплоснабжения</t>
  </si>
  <si>
    <t>Расходы на уборку территории поселения</t>
  </si>
  <si>
    <t>Расходы на приобретение контейнеров для ТБО, благоустройство площадок для установки контейнеров для ТБО</t>
  </si>
  <si>
    <t>Поддержка муниципальной программы "формирование современной городской среды"</t>
  </si>
  <si>
    <t>Подпрограмма "Развития села, успехи и достижения"</t>
  </si>
  <si>
    <t>Реализация мероприятий подпрограммы «Обеспечение жильем молодых семей» федеральной целевой программы «Жилище» на 2005-2020 годы</t>
  </si>
  <si>
    <t>722</t>
  </si>
  <si>
    <t>Совет депутатов Тохтуевского сельского поселения</t>
  </si>
  <si>
    <t xml:space="preserve">Социальное обеспечение и иные выплаты населению
</t>
  </si>
  <si>
    <t>99 0 00 00100</t>
  </si>
  <si>
    <t>01 2 01 51180</t>
  </si>
  <si>
    <t>04 0 00 00000</t>
  </si>
  <si>
    <t>04 2 00 00000</t>
  </si>
  <si>
    <t>04 2 01 00000</t>
  </si>
  <si>
    <t>04 2 01 00030</t>
  </si>
  <si>
    <t>04 1 00 00000</t>
  </si>
  <si>
    <t>04 1 01 00000</t>
  </si>
  <si>
    <t>04 1 01 00400</t>
  </si>
  <si>
    <t>04 1 01 П0010</t>
  </si>
  <si>
    <t>04 1 01 П0030</t>
  </si>
  <si>
    <t>02 0 00 00000</t>
  </si>
  <si>
    <t>02 2 00 00000</t>
  </si>
  <si>
    <t>02 2 01 00000</t>
  </si>
  <si>
    <t>02 2 01 00400</t>
  </si>
  <si>
    <t>02 2 01 SТ040</t>
  </si>
  <si>
    <t>02 2 01 П0010</t>
  </si>
  <si>
    <t>02 2 01 П0020</t>
  </si>
  <si>
    <t>02 1 00 00000</t>
  </si>
  <si>
    <t>02 1 01 00000</t>
  </si>
  <si>
    <t>02 1 01 И0010</t>
  </si>
  <si>
    <t>02 5 00 00000</t>
  </si>
  <si>
    <t>02 5 01 00000</t>
  </si>
  <si>
    <t>02 5 01 М0010</t>
  </si>
  <si>
    <t>02 0 0 000000</t>
  </si>
  <si>
    <t>02 4 00 00000</t>
  </si>
  <si>
    <t>02 4 01 00000</t>
  </si>
  <si>
    <t>02 4 01 00400</t>
  </si>
  <si>
    <t>02 4 01 Ж0010</t>
  </si>
  <si>
    <t>02 4 01 Т0010</t>
  </si>
  <si>
    <t>02 4 02 00000</t>
  </si>
  <si>
    <t>02 4 02 00400</t>
  </si>
  <si>
    <t>02 4 02 В0010</t>
  </si>
  <si>
    <t>02 4 02 В0020</t>
  </si>
  <si>
    <t>02 4 02 В0030</t>
  </si>
  <si>
    <t>02 3 00 00000</t>
  </si>
  <si>
    <t>02 3 01 00000</t>
  </si>
  <si>
    <t>02 3 01 00400</t>
  </si>
  <si>
    <t>02 3 01 Б1100</t>
  </si>
  <si>
    <t>02 3 01 Б1200</t>
  </si>
  <si>
    <t>02 3 01 Б1300</t>
  </si>
  <si>
    <t>05 0 00 00000</t>
  </si>
  <si>
    <t>05 0 01 L5550</t>
  </si>
  <si>
    <t>02 5 01 М0020</t>
  </si>
  <si>
    <t>02 7 00 00000</t>
  </si>
  <si>
    <t>02 7 07 Я0010</t>
  </si>
  <si>
    <t>99 0 00 00060</t>
  </si>
  <si>
    <t>01 2 03 00000</t>
  </si>
  <si>
    <t>01 2 03 У0400</t>
  </si>
  <si>
    <t>03 0 00 00000</t>
  </si>
  <si>
    <t>03 2 00 00000</t>
  </si>
  <si>
    <t>03 2 01 00000</t>
  </si>
  <si>
    <t>03 2 01 К0040</t>
  </si>
  <si>
    <t>03 1 00 00000</t>
  </si>
  <si>
    <t>03 1 01 00000</t>
  </si>
  <si>
    <t>03 1 01 К0010</t>
  </si>
  <si>
    <t>03 1 01 К0020</t>
  </si>
  <si>
    <t>03 1 01 К0030</t>
  </si>
  <si>
    <t>03 3 00 00000</t>
  </si>
  <si>
    <t>03 3 01 00000</t>
  </si>
  <si>
    <t>03 3 01 00080</t>
  </si>
  <si>
    <t>03 3 01 00400</t>
  </si>
  <si>
    <t>03 3 0100000</t>
  </si>
  <si>
    <t>03 3 01 2С180</t>
  </si>
  <si>
    <t>01 2 02 00000</t>
  </si>
  <si>
    <t>01 2 02 Ф0010</t>
  </si>
  <si>
    <t>01 1 00 00000</t>
  </si>
  <si>
    <t>01 1 01 00000</t>
  </si>
  <si>
    <t>01 1 01 У0020</t>
  </si>
  <si>
    <t>02  2 01 П0010</t>
  </si>
  <si>
    <t>02 3 01 Б1500</t>
  </si>
  <si>
    <t>02 3 01 Б1700</t>
  </si>
  <si>
    <t>03 1 01 00400</t>
  </si>
  <si>
    <t>02 6 00 00000</t>
  </si>
  <si>
    <t>02 6 02 L0200</t>
  </si>
  <si>
    <t>Расходы средств муниципального дорожного фонда 
Тохтуевского сельского поселения за 2018 год</t>
  </si>
  <si>
    <t>Исполнение доходной части бюджета Тохтуевского сельского поселения по кодам поступлений в бюджет (группам, подгруппам, статьям, подстатьям, элементам классификации доходов) за 2018 год</t>
  </si>
  <si>
    <t>Наименование групп, подгрупп, статей, подстатей и  элементов  классификации доходов</t>
  </si>
  <si>
    <t xml:space="preserve">от       2019 № </t>
  </si>
  <si>
    <t xml:space="preserve">от      2019 № </t>
  </si>
  <si>
    <t xml:space="preserve">от         2019 № </t>
  </si>
  <si>
    <t xml:space="preserve">от     2019 №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</si>
  <si>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</si>
  <si>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</si>
  <si>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доходов бюджета сельского поселения</t>
  </si>
  <si>
    <t>Исполнено</t>
  </si>
  <si>
    <t>тыс. руб.</t>
  </si>
  <si>
    <t xml:space="preserve">Уточненный план </t>
  </si>
  <si>
    <t xml:space="preserve">Исполнено </t>
  </si>
  <si>
    <t xml:space="preserve">% исполнения </t>
  </si>
  <si>
    <t>1</t>
  </si>
  <si>
    <t>2</t>
  </si>
  <si>
    <t>3</t>
  </si>
  <si>
    <t>5</t>
  </si>
  <si>
    <t>6</t>
  </si>
  <si>
    <t>7</t>
  </si>
  <si>
    <t>8</t>
  </si>
  <si>
    <t xml:space="preserve">тыс руб. </t>
  </si>
  <si>
    <t>Уточненный план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</si>
</sst>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  <numFmt numFmtId="175" formatCode="#,##0.0"/>
    <numFmt numFmtId="176" formatCode="?"/>
    <numFmt numFmtId="177" formatCode="_(* #,##0.00_);_(* \(#,##0.00\);_(* &quot;-&quot;??_);_(@_)"/>
    <numFmt numFmtId="178" formatCode="0.0000"/>
    <numFmt numFmtId="179" formatCode="0.000"/>
    <numFmt numFmtId="180" formatCode="0.0000000"/>
    <numFmt numFmtId="181" formatCode="0.000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_р_._-;_-@_-"/>
    <numFmt numFmtId="188" formatCode="#,##0.000"/>
    <numFmt numFmtId="189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6" fillId="30" borderId="0">
      <alignment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75" fontId="3" fillId="0" borderId="10" xfId="66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5" fontId="10" fillId="0" borderId="10" xfId="66" applyNumberFormat="1" applyFont="1" applyFill="1" applyBorder="1" applyAlignment="1">
      <alignment horizontal="center" vertical="center" wrapText="1"/>
    </xf>
    <xf numFmtId="175" fontId="10" fillId="0" borderId="10" xfId="66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3" fillId="0" borderId="0" xfId="54" applyFont="1" applyAlignment="1">
      <alignment horizontal="left" wrapText="1"/>
      <protection/>
    </xf>
    <xf numFmtId="0" fontId="8" fillId="34" borderId="10" xfId="0" applyNumberFormat="1" applyFont="1" applyFill="1" applyBorder="1" applyAlignment="1">
      <alignment horizontal="left" vertical="top" wrapText="1"/>
    </xf>
    <xf numFmtId="0" fontId="8" fillId="34" borderId="10" xfId="58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176" fontId="3" fillId="0" borderId="10" xfId="0" applyNumberFormat="1" applyFont="1" applyBorder="1" applyAlignment="1">
      <alignment horizontal="left" vertical="center" wrapText="1"/>
    </xf>
    <xf numFmtId="0" fontId="65" fillId="0" borderId="11" xfId="33" applyNumberFormat="1" applyFont="1" applyFill="1" applyBorder="1" applyAlignment="1">
      <alignment horizontal="center" vertical="center" wrapText="1" readingOrder="1"/>
      <protection/>
    </xf>
    <xf numFmtId="0" fontId="66" fillId="0" borderId="11" xfId="33" applyNumberFormat="1" applyFont="1" applyFill="1" applyBorder="1" applyAlignment="1">
      <alignment horizontal="center" vertical="center" wrapText="1" readingOrder="1"/>
      <protection/>
    </xf>
    <xf numFmtId="0" fontId="66" fillId="0" borderId="11" xfId="33" applyNumberFormat="1" applyFont="1" applyFill="1" applyBorder="1" applyAlignment="1">
      <alignment horizontal="left" vertical="center" wrapText="1" readingOrder="1"/>
      <protection/>
    </xf>
    <xf numFmtId="0" fontId="65" fillId="0" borderId="11" xfId="33" applyNumberFormat="1" applyFont="1" applyFill="1" applyBorder="1" applyAlignment="1">
      <alignment horizontal="left" vertical="center" wrapText="1" readingOrder="1"/>
      <protection/>
    </xf>
    <xf numFmtId="0" fontId="65" fillId="0" borderId="12" xfId="33" applyNumberFormat="1" applyFont="1" applyFill="1" applyBorder="1" applyAlignment="1">
      <alignment horizontal="left" vertical="center" wrapText="1" readingOrder="1"/>
      <protection/>
    </xf>
    <xf numFmtId="175" fontId="3" fillId="0" borderId="10" xfId="66" applyNumberFormat="1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vertical="top"/>
    </xf>
    <xf numFmtId="0" fontId="3" fillId="0" borderId="0" xfId="54" applyFont="1" applyAlignment="1">
      <alignment wrapText="1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vertical="top"/>
    </xf>
    <xf numFmtId="172" fontId="67" fillId="0" borderId="10" xfId="0" applyNumberFormat="1" applyFont="1" applyBorder="1" applyAlignment="1">
      <alignment vertical="top"/>
    </xf>
    <xf numFmtId="0" fontId="8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172" fontId="7" fillId="34" borderId="10" xfId="0" applyNumberFormat="1" applyFont="1" applyFill="1" applyBorder="1" applyAlignment="1">
      <alignment vertical="top"/>
    </xf>
    <xf numFmtId="172" fontId="68" fillId="0" borderId="10" xfId="0" applyNumberFormat="1" applyFont="1" applyBorder="1" applyAlignment="1">
      <alignment vertical="top"/>
    </xf>
    <xf numFmtId="0" fontId="68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3" fillId="0" borderId="0" xfId="54" applyFont="1" applyAlignment="1">
      <alignment horizontal="left"/>
      <protection/>
    </xf>
    <xf numFmtId="49" fontId="0" fillId="0" borderId="0" xfId="0" applyNumberFormat="1" applyAlignment="1">
      <alignment/>
    </xf>
    <xf numFmtId="49" fontId="64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69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left" wrapText="1"/>
    </xf>
    <xf numFmtId="175" fontId="3" fillId="0" borderId="10" xfId="66" applyNumberFormat="1" applyFont="1" applyFill="1" applyBorder="1" applyAlignment="1">
      <alignment horizontal="center" wrapText="1"/>
    </xf>
    <xf numFmtId="175" fontId="10" fillId="0" borderId="10" xfId="66" applyNumberFormat="1" applyFont="1" applyFill="1" applyBorder="1" applyAlignment="1">
      <alignment horizontal="center" wrapText="1"/>
    </xf>
    <xf numFmtId="175" fontId="10" fillId="0" borderId="10" xfId="66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175" fontId="3" fillId="0" borderId="10" xfId="0" applyNumberFormat="1" applyFont="1" applyFill="1" applyBorder="1" applyAlignment="1" applyProtection="1">
      <alignment horizontal="center" wrapText="1"/>
      <protection/>
    </xf>
    <xf numFmtId="175" fontId="3" fillId="0" borderId="10" xfId="0" applyNumberFormat="1" applyFont="1" applyBorder="1" applyAlignment="1" applyProtection="1">
      <alignment horizontal="center" wrapText="1"/>
      <protection/>
    </xf>
    <xf numFmtId="0" fontId="66" fillId="0" borderId="14" xfId="33" applyNumberFormat="1" applyFont="1" applyFill="1" applyBorder="1" applyAlignment="1">
      <alignment horizontal="center" wrapText="1"/>
      <protection/>
    </xf>
    <xf numFmtId="175" fontId="10" fillId="0" borderId="15" xfId="66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10" fillId="0" borderId="13" xfId="0" applyNumberFormat="1" applyFont="1" applyBorder="1" applyAlignment="1">
      <alignment horizontal="left" wrapText="1"/>
    </xf>
    <xf numFmtId="176" fontId="10" fillId="0" borderId="10" xfId="0" applyNumberFormat="1" applyFont="1" applyBorder="1" applyAlignment="1">
      <alignment horizontal="left" wrapText="1"/>
    </xf>
    <xf numFmtId="176" fontId="3" fillId="0" borderId="10" xfId="0" applyNumberFormat="1" applyFont="1" applyFill="1" applyBorder="1" applyAlignment="1">
      <alignment horizontal="left" wrapText="1"/>
    </xf>
    <xf numFmtId="176" fontId="3" fillId="0" borderId="10" xfId="0" applyNumberFormat="1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0" fontId="66" fillId="0" borderId="16" xfId="33" applyNumberFormat="1" applyFont="1" applyFill="1" applyBorder="1" applyAlignment="1">
      <alignment horizontal="left" wrapText="1"/>
      <protection/>
    </xf>
    <xf numFmtId="49" fontId="10" fillId="0" borderId="10" xfId="0" applyNumberFormat="1" applyFont="1" applyFill="1" applyBorder="1" applyAlignment="1">
      <alignment horizontal="left" wrapText="1"/>
    </xf>
    <xf numFmtId="0" fontId="64" fillId="0" borderId="0" xfId="0" applyFont="1" applyAlignment="1">
      <alignment/>
    </xf>
    <xf numFmtId="0" fontId="10" fillId="0" borderId="0" xfId="0" applyFont="1" applyAlignment="1">
      <alignment horizontal="center"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/>
    </xf>
    <xf numFmtId="175" fontId="10" fillId="0" borderId="10" xfId="0" applyNumberFormat="1" applyFont="1" applyBorder="1" applyAlignment="1">
      <alignment horizontal="right" wrapText="1"/>
    </xf>
    <xf numFmtId="175" fontId="10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3" fillId="0" borderId="10" xfId="0" applyNumberFormat="1" applyFont="1" applyFill="1" applyBorder="1" applyAlignment="1">
      <alignment horizontal="right" wrapText="1"/>
    </xf>
    <xf numFmtId="175" fontId="10" fillId="34" borderId="10" xfId="0" applyNumberFormat="1" applyFont="1" applyFill="1" applyBorder="1" applyAlignment="1">
      <alignment horizontal="right" wrapText="1"/>
    </xf>
    <xf numFmtId="175" fontId="10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172" fontId="70" fillId="0" borderId="10" xfId="0" applyNumberFormat="1" applyFont="1" applyBorder="1" applyAlignment="1">
      <alignment horizontal="center"/>
    </xf>
    <xf numFmtId="172" fontId="64" fillId="0" borderId="10" xfId="0" applyNumberFormat="1" applyFont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175" fontId="7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3" fillId="0" borderId="0" xfId="54" applyFont="1" applyAlignment="1">
      <alignment/>
      <protection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Fill="1" applyBorder="1" applyAlignment="1" applyProtection="1">
      <alignment horizontal="left" wrapText="1"/>
      <protection/>
    </xf>
    <xf numFmtId="175" fontId="10" fillId="0" borderId="10" xfId="0" applyNumberFormat="1" applyFont="1" applyFill="1" applyBorder="1" applyAlignment="1" applyProtection="1">
      <alignment horizontal="center" wrapText="1"/>
      <protection/>
    </xf>
    <xf numFmtId="172" fontId="71" fillId="0" borderId="10" xfId="0" applyNumberFormat="1" applyFont="1" applyBorder="1" applyAlignment="1">
      <alignment horizontal="center"/>
    </xf>
    <xf numFmtId="175" fontId="10" fillId="0" borderId="10" xfId="0" applyNumberFormat="1" applyFont="1" applyBorder="1" applyAlignment="1" applyProtection="1">
      <alignment horizontal="center" wrapText="1"/>
      <protection/>
    </xf>
    <xf numFmtId="172" fontId="69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 applyProtection="1">
      <alignment wrapText="1"/>
      <protection/>
    </xf>
    <xf numFmtId="0" fontId="69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175" fontId="3" fillId="34" borderId="10" xfId="0" applyNumberFormat="1" applyFont="1" applyFill="1" applyBorder="1" applyAlignment="1" applyProtection="1">
      <alignment horizontal="center" wrapText="1"/>
      <protection/>
    </xf>
    <xf numFmtId="175" fontId="4" fillId="34" borderId="10" xfId="0" applyNumberFormat="1" applyFont="1" applyFill="1" applyBorder="1" applyAlignment="1" applyProtection="1">
      <alignment horizontal="center" wrapText="1"/>
      <protection/>
    </xf>
    <xf numFmtId="175" fontId="64" fillId="34" borderId="10" xfId="0" applyNumberFormat="1" applyFont="1" applyFill="1" applyBorder="1" applyAlignment="1">
      <alignment horizontal="center"/>
    </xf>
    <xf numFmtId="175" fontId="10" fillId="34" borderId="10" xfId="0" applyNumberFormat="1" applyFont="1" applyFill="1" applyBorder="1" applyAlignment="1" applyProtection="1">
      <alignment horizontal="center" wrapText="1"/>
      <protection/>
    </xf>
    <xf numFmtId="175" fontId="9" fillId="34" borderId="10" xfId="0" applyNumberFormat="1" applyFont="1" applyFill="1" applyBorder="1" applyAlignment="1" applyProtection="1">
      <alignment horizontal="center" wrapText="1"/>
      <protection/>
    </xf>
    <xf numFmtId="175" fontId="10" fillId="34" borderId="13" xfId="0" applyNumberFormat="1" applyFont="1" applyFill="1" applyBorder="1" applyAlignment="1" applyProtection="1">
      <alignment horizontal="center" wrapText="1"/>
      <protection/>
    </xf>
    <xf numFmtId="175" fontId="4" fillId="34" borderId="13" xfId="0" applyNumberFormat="1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vertical="top"/>
    </xf>
    <xf numFmtId="176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75" fontId="64" fillId="34" borderId="10" xfId="66" applyNumberFormat="1" applyFont="1" applyFill="1" applyBorder="1" applyAlignment="1">
      <alignment horizontal="right"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top"/>
      <protection locked="0"/>
    </xf>
    <xf numFmtId="0" fontId="33" fillId="0" borderId="10" xfId="0" applyFont="1" applyFill="1" applyBorder="1" applyAlignment="1">
      <alignment vertical="top"/>
    </xf>
    <xf numFmtId="0" fontId="10" fillId="0" borderId="10" xfId="0" applyFont="1" applyFill="1" applyBorder="1" applyAlignment="1" applyProtection="1">
      <alignment vertical="top" wrapText="1"/>
      <protection locked="0"/>
    </xf>
    <xf numFmtId="175" fontId="10" fillId="0" borderId="10" xfId="0" applyNumberFormat="1" applyFont="1" applyFill="1" applyBorder="1" applyAlignment="1">
      <alignment vertical="top"/>
    </xf>
    <xf numFmtId="175" fontId="10" fillId="0" borderId="18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vertical="top"/>
    </xf>
    <xf numFmtId="175" fontId="3" fillId="0" borderId="18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left" vertical="top" wrapText="1"/>
    </xf>
    <xf numFmtId="49" fontId="4" fillId="0" borderId="10" xfId="58" applyNumberFormat="1" applyFont="1" applyFill="1" applyBorder="1" applyAlignment="1">
      <alignment horizontal="center" vertical="top"/>
      <protection/>
    </xf>
    <xf numFmtId="0" fontId="38" fillId="0" borderId="10" xfId="0" applyFont="1" applyFill="1" applyBorder="1" applyAlignment="1">
      <alignment vertical="top"/>
    </xf>
    <xf numFmtId="0" fontId="3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49" fontId="3" fillId="0" borderId="10" xfId="58" applyNumberFormat="1" applyFont="1" applyFill="1" applyBorder="1" applyAlignment="1">
      <alignment horizontal="center" vertical="top"/>
      <protection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58" applyNumberFormat="1" applyFont="1" applyFill="1" applyBorder="1" applyAlignment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top"/>
      <protection locked="0"/>
    </xf>
    <xf numFmtId="0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 applyProtection="1">
      <alignment vertical="top" wrapText="1"/>
      <protection/>
    </xf>
    <xf numFmtId="0" fontId="40" fillId="0" borderId="10" xfId="0" applyFont="1" applyFill="1" applyBorder="1" applyAlignment="1">
      <alignment horizontal="center" vertical="top"/>
    </xf>
    <xf numFmtId="0" fontId="10" fillId="0" borderId="10" xfId="58" applyNumberFormat="1" applyFont="1" applyFill="1" applyBorder="1" applyAlignment="1">
      <alignment horizontal="left" vertical="top" wrapText="1"/>
      <protection/>
    </xf>
    <xf numFmtId="176" fontId="3" fillId="0" borderId="10" xfId="0" applyNumberFormat="1" applyFont="1" applyFill="1" applyBorder="1" applyAlignment="1" applyProtection="1">
      <alignment vertical="top" wrapText="1"/>
      <protection/>
    </xf>
    <xf numFmtId="175" fontId="1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 locked="0"/>
    </xf>
    <xf numFmtId="175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wrapText="1"/>
    </xf>
    <xf numFmtId="0" fontId="67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wrapText="1"/>
      <protection/>
    </xf>
    <xf numFmtId="0" fontId="5" fillId="0" borderId="0" xfId="0" applyFont="1" applyFill="1" applyAlignment="1">
      <alignment horizontal="center" vertical="center" wrapText="1"/>
    </xf>
    <xf numFmtId="49" fontId="10" fillId="0" borderId="20" xfId="0" applyNumberFormat="1" applyFont="1" applyBorder="1" applyAlignment="1">
      <alignment horizontal="left" wrapText="1"/>
    </xf>
    <xf numFmtId="49" fontId="10" fillId="0" borderId="21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0" fontId="67" fillId="0" borderId="0" xfId="0" applyFont="1" applyAlignment="1">
      <alignment horizontal="center" vertical="center" wrapText="1"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wrapText="1"/>
      <protection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wrapText="1"/>
    </xf>
    <xf numFmtId="0" fontId="3" fillId="0" borderId="0" xfId="54" applyFont="1" applyAlignment="1">
      <alignment horizontal="left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2" fontId="69" fillId="0" borderId="10" xfId="0" applyNumberFormat="1" applyFont="1" applyFill="1" applyBorder="1" applyAlignment="1">
      <alignment horizontal="center"/>
    </xf>
    <xf numFmtId="0" fontId="5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175" fontId="69" fillId="0" borderId="10" xfId="66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 vertical="top"/>
    </xf>
    <xf numFmtId="172" fontId="74" fillId="0" borderId="10" xfId="0" applyNumberFormat="1" applyFont="1" applyFill="1" applyBorder="1" applyAlignment="1">
      <alignment vertical="top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6" xfId="57"/>
    <cellStyle name="Обычный 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Layout" workbookViewId="0" topLeftCell="A1">
      <selection activeCell="C8" sqref="C8:C9"/>
    </sheetView>
  </sheetViews>
  <sheetFormatPr defaultColWidth="9.140625" defaultRowHeight="15"/>
  <cols>
    <col min="1" max="1" width="9.140625" style="52" customWidth="1"/>
    <col min="2" max="2" width="17.140625" style="79" customWidth="1"/>
    <col min="3" max="3" width="57.57421875" style="79" customWidth="1"/>
    <col min="4" max="4" width="11.7109375" style="0" customWidth="1"/>
  </cols>
  <sheetData>
    <row r="1" ht="15">
      <c r="D1" s="51" t="s">
        <v>89</v>
      </c>
    </row>
    <row r="2" ht="15">
      <c r="D2" s="51" t="s">
        <v>167</v>
      </c>
    </row>
    <row r="3" ht="15">
      <c r="D3" s="51" t="s">
        <v>168</v>
      </c>
    </row>
    <row r="4" ht="15.75" customHeight="1">
      <c r="D4" s="37" t="s">
        <v>512</v>
      </c>
    </row>
    <row r="5" ht="15">
      <c r="D5" s="23"/>
    </row>
    <row r="6" spans="2:4" ht="35.25" customHeight="1">
      <c r="B6" s="182" t="s">
        <v>229</v>
      </c>
      <c r="C6" s="182"/>
      <c r="D6" s="182"/>
    </row>
    <row r="7" spans="2:4" ht="15.75">
      <c r="B7" s="80"/>
      <c r="C7" s="80"/>
      <c r="D7" s="199" t="s">
        <v>519</v>
      </c>
    </row>
    <row r="8" spans="1:4" ht="15.75" customHeight="1">
      <c r="A8" s="183" t="s">
        <v>169</v>
      </c>
      <c r="B8" s="183"/>
      <c r="C8" s="184" t="s">
        <v>172</v>
      </c>
      <c r="D8" s="197" t="s">
        <v>518</v>
      </c>
    </row>
    <row r="9" spans="1:4" ht="64.5">
      <c r="A9" s="53" t="s">
        <v>170</v>
      </c>
      <c r="B9" s="41" t="s">
        <v>517</v>
      </c>
      <c r="C9" s="184"/>
      <c r="D9" s="197"/>
    </row>
    <row r="10" spans="1:4" ht="15">
      <c r="A10" s="53">
        <v>1</v>
      </c>
      <c r="B10" s="70">
        <v>2</v>
      </c>
      <c r="C10" s="69">
        <v>3</v>
      </c>
      <c r="D10" s="49" t="s">
        <v>171</v>
      </c>
    </row>
    <row r="11" spans="1:4" s="39" customFormat="1" ht="15">
      <c r="A11" s="57" t="s">
        <v>3</v>
      </c>
      <c r="B11" s="63"/>
      <c r="C11" s="64" t="s">
        <v>173</v>
      </c>
      <c r="D11" s="61">
        <f>D12+D13+D14+D15</f>
        <v>999.6000000000001</v>
      </c>
    </row>
    <row r="12" spans="1:4" ht="51.75">
      <c r="A12" s="54" t="s">
        <v>3</v>
      </c>
      <c r="B12" s="55" t="s">
        <v>174</v>
      </c>
      <c r="C12" s="74" t="s">
        <v>79</v>
      </c>
      <c r="D12" s="60">
        <v>445.4</v>
      </c>
    </row>
    <row r="13" spans="1:4" ht="64.5">
      <c r="A13" s="54" t="s">
        <v>3</v>
      </c>
      <c r="B13" s="71" t="s">
        <v>175</v>
      </c>
      <c r="C13" s="75" t="s">
        <v>80</v>
      </c>
      <c r="D13" s="60">
        <v>4.3</v>
      </c>
    </row>
    <row r="14" spans="1:4" ht="51.75">
      <c r="A14" s="54" t="s">
        <v>3</v>
      </c>
      <c r="B14" s="71" t="s">
        <v>176</v>
      </c>
      <c r="C14" s="76" t="s">
        <v>177</v>
      </c>
      <c r="D14" s="60">
        <v>649.7</v>
      </c>
    </row>
    <row r="15" spans="1:4" ht="51.75">
      <c r="A15" s="54" t="s">
        <v>3</v>
      </c>
      <c r="B15" s="71" t="s">
        <v>178</v>
      </c>
      <c r="C15" s="76" t="s">
        <v>82</v>
      </c>
      <c r="D15" s="60">
        <v>-99.8</v>
      </c>
    </row>
    <row r="16" spans="1:4" s="39" customFormat="1" ht="15">
      <c r="A16" s="57" t="s">
        <v>179</v>
      </c>
      <c r="B16" s="58"/>
      <c r="C16" s="73" t="s">
        <v>180</v>
      </c>
      <c r="D16" s="61">
        <f>SUM(D17:D35)</f>
        <v>6201.3409999999985</v>
      </c>
    </row>
    <row r="17" spans="1:4" ht="77.25" customHeight="1">
      <c r="A17" s="54" t="s">
        <v>179</v>
      </c>
      <c r="B17" s="71" t="s">
        <v>181</v>
      </c>
      <c r="C17" s="75" t="s">
        <v>182</v>
      </c>
      <c r="D17" s="60">
        <v>1700.163</v>
      </c>
    </row>
    <row r="18" spans="1:4" ht="64.5">
      <c r="A18" s="54" t="s">
        <v>179</v>
      </c>
      <c r="B18" s="71" t="s">
        <v>183</v>
      </c>
      <c r="C18" s="75" t="s">
        <v>184</v>
      </c>
      <c r="D18" s="60">
        <v>2.924</v>
      </c>
    </row>
    <row r="19" spans="1:4" ht="90">
      <c r="A19" s="54" t="s">
        <v>179</v>
      </c>
      <c r="B19" s="71" t="s">
        <v>185</v>
      </c>
      <c r="C19" s="75" t="s">
        <v>230</v>
      </c>
      <c r="D19" s="60">
        <v>3.112</v>
      </c>
    </row>
    <row r="20" spans="1:4" ht="64.5">
      <c r="A20" s="54" t="s">
        <v>179</v>
      </c>
      <c r="B20" s="71" t="s">
        <v>186</v>
      </c>
      <c r="C20" s="75" t="s">
        <v>187</v>
      </c>
      <c r="D20" s="60">
        <v>-0.787</v>
      </c>
    </row>
    <row r="21" spans="1:4" ht="115.5">
      <c r="A21" s="54" t="s">
        <v>179</v>
      </c>
      <c r="B21" s="71" t="s">
        <v>188</v>
      </c>
      <c r="C21" s="75" t="s">
        <v>189</v>
      </c>
      <c r="D21" s="60">
        <v>2.632</v>
      </c>
    </row>
    <row r="22" spans="1:4" ht="53.25" customHeight="1">
      <c r="A22" s="54" t="s">
        <v>179</v>
      </c>
      <c r="B22" s="71" t="s">
        <v>190</v>
      </c>
      <c r="C22" s="76" t="s">
        <v>191</v>
      </c>
      <c r="D22" s="60">
        <v>7.705</v>
      </c>
    </row>
    <row r="23" spans="1:4" ht="42" customHeight="1">
      <c r="A23" s="54" t="s">
        <v>179</v>
      </c>
      <c r="B23" s="71" t="s">
        <v>192</v>
      </c>
      <c r="C23" s="76" t="s">
        <v>193</v>
      </c>
      <c r="D23" s="60">
        <v>0.163</v>
      </c>
    </row>
    <row r="24" spans="1:4" ht="64.5">
      <c r="A24" s="54" t="s">
        <v>179</v>
      </c>
      <c r="B24" s="71" t="s">
        <v>194</v>
      </c>
      <c r="C24" s="76" t="s">
        <v>195</v>
      </c>
      <c r="D24" s="60">
        <v>1.851</v>
      </c>
    </row>
    <row r="25" spans="1:4" ht="39">
      <c r="A25" s="54" t="s">
        <v>179</v>
      </c>
      <c r="B25" s="71" t="s">
        <v>231</v>
      </c>
      <c r="C25" s="76" t="s">
        <v>232</v>
      </c>
      <c r="D25" s="60">
        <v>5.264</v>
      </c>
    </row>
    <row r="26" spans="1:4" ht="26.25">
      <c r="A26" s="54" t="s">
        <v>179</v>
      </c>
      <c r="B26" s="71" t="s">
        <v>233</v>
      </c>
      <c r="C26" s="76" t="s">
        <v>234</v>
      </c>
      <c r="D26" s="60">
        <v>0.3</v>
      </c>
    </row>
    <row r="27" spans="1:4" ht="64.5">
      <c r="A27" s="54" t="s">
        <v>179</v>
      </c>
      <c r="B27" s="71" t="s">
        <v>235</v>
      </c>
      <c r="C27" s="76" t="s">
        <v>236</v>
      </c>
      <c r="D27" s="60">
        <v>470.013</v>
      </c>
    </row>
    <row r="28" spans="1:4" ht="39">
      <c r="A28" s="54" t="s">
        <v>179</v>
      </c>
      <c r="B28" s="71" t="s">
        <v>237</v>
      </c>
      <c r="C28" s="76" t="s">
        <v>238</v>
      </c>
      <c r="D28" s="60">
        <v>24.035</v>
      </c>
    </row>
    <row r="29" spans="1:4" ht="39">
      <c r="A29" s="54" t="s">
        <v>179</v>
      </c>
      <c r="B29" s="71" t="s">
        <v>240</v>
      </c>
      <c r="C29" s="76" t="s">
        <v>239</v>
      </c>
      <c r="D29" s="60">
        <v>343.535</v>
      </c>
    </row>
    <row r="30" spans="1:4" ht="26.25">
      <c r="A30" s="54" t="s">
        <v>179</v>
      </c>
      <c r="B30" s="71" t="s">
        <v>241</v>
      </c>
      <c r="C30" s="75" t="s">
        <v>242</v>
      </c>
      <c r="D30" s="60">
        <v>4.142</v>
      </c>
    </row>
    <row r="31" spans="1:4" ht="39">
      <c r="A31" s="54" t="s">
        <v>179</v>
      </c>
      <c r="B31" s="71" t="s">
        <v>244</v>
      </c>
      <c r="C31" s="75" t="s">
        <v>243</v>
      </c>
      <c r="D31" s="60">
        <v>2.555</v>
      </c>
    </row>
    <row r="32" spans="1:4" ht="39">
      <c r="A32" s="54" t="s">
        <v>179</v>
      </c>
      <c r="B32" s="71" t="s">
        <v>246</v>
      </c>
      <c r="C32" s="76" t="s">
        <v>245</v>
      </c>
      <c r="D32" s="60">
        <v>2321.076</v>
      </c>
    </row>
    <row r="33" spans="1:4" ht="26.25">
      <c r="A33" s="54" t="s">
        <v>179</v>
      </c>
      <c r="B33" s="71" t="s">
        <v>247</v>
      </c>
      <c r="C33" s="76" t="s">
        <v>248</v>
      </c>
      <c r="D33" s="60">
        <v>47.228</v>
      </c>
    </row>
    <row r="34" spans="1:4" ht="26.25">
      <c r="A34" s="54" t="s">
        <v>179</v>
      </c>
      <c r="B34" s="71" t="s">
        <v>250</v>
      </c>
      <c r="C34" s="76" t="s">
        <v>249</v>
      </c>
      <c r="D34" s="60">
        <v>506.963</v>
      </c>
    </row>
    <row r="35" spans="1:4" ht="26.25">
      <c r="A35" s="54" t="s">
        <v>179</v>
      </c>
      <c r="B35" s="71" t="s">
        <v>252</v>
      </c>
      <c r="C35" s="75" t="s">
        <v>251</v>
      </c>
      <c r="D35" s="60">
        <v>758.467</v>
      </c>
    </row>
    <row r="36" spans="1:4" s="39" customFormat="1" ht="26.25">
      <c r="A36" s="57" t="s">
        <v>196</v>
      </c>
      <c r="B36" s="58"/>
      <c r="C36" s="59" t="s">
        <v>197</v>
      </c>
      <c r="D36" s="61">
        <f>SUM(D37:D43)</f>
        <v>1323.011</v>
      </c>
    </row>
    <row r="37" spans="1:4" ht="64.5">
      <c r="A37" s="54" t="s">
        <v>196</v>
      </c>
      <c r="B37" s="81" t="s">
        <v>254</v>
      </c>
      <c r="C37" s="82" t="s">
        <v>253</v>
      </c>
      <c r="D37" s="65">
        <v>0</v>
      </c>
    </row>
    <row r="38" spans="1:4" ht="64.5">
      <c r="A38" s="54" t="s">
        <v>196</v>
      </c>
      <c r="B38" s="81" t="s">
        <v>258</v>
      </c>
      <c r="C38" s="82" t="s">
        <v>257</v>
      </c>
      <c r="D38" s="65">
        <v>6</v>
      </c>
    </row>
    <row r="39" spans="1:4" ht="26.25">
      <c r="A39" s="54" t="s">
        <v>196</v>
      </c>
      <c r="B39" s="81" t="s">
        <v>260</v>
      </c>
      <c r="C39" s="82" t="s">
        <v>259</v>
      </c>
      <c r="D39" s="65">
        <v>782.9</v>
      </c>
    </row>
    <row r="40" spans="1:4" ht="64.5">
      <c r="A40" s="54" t="s">
        <v>196</v>
      </c>
      <c r="B40" s="81" t="s">
        <v>262</v>
      </c>
      <c r="C40" s="127" t="s">
        <v>261</v>
      </c>
      <c r="D40" s="65">
        <v>1085.392</v>
      </c>
    </row>
    <row r="41" spans="1:4" ht="26.25">
      <c r="A41" s="54" t="s">
        <v>196</v>
      </c>
      <c r="B41" s="81" t="s">
        <v>264</v>
      </c>
      <c r="C41" s="82" t="s">
        <v>263</v>
      </c>
      <c r="D41" s="65">
        <v>0.375</v>
      </c>
    </row>
    <row r="42" spans="1:4" ht="26.25">
      <c r="A42" s="54" t="s">
        <v>196</v>
      </c>
      <c r="B42" s="81" t="s">
        <v>266</v>
      </c>
      <c r="C42" s="82" t="s">
        <v>265</v>
      </c>
      <c r="D42" s="65">
        <v>55.225</v>
      </c>
    </row>
    <row r="43" spans="1:4" ht="26.25">
      <c r="A43" s="54" t="s">
        <v>196</v>
      </c>
      <c r="B43" s="81" t="s">
        <v>268</v>
      </c>
      <c r="C43" s="82" t="s">
        <v>267</v>
      </c>
      <c r="D43" s="65">
        <v>-606.881</v>
      </c>
    </row>
    <row r="44" spans="1:4" ht="15">
      <c r="A44" s="57" t="s">
        <v>198</v>
      </c>
      <c r="B44" s="106"/>
      <c r="C44" s="107" t="s">
        <v>155</v>
      </c>
      <c r="D44" s="108">
        <f>D45</f>
        <v>83.775</v>
      </c>
    </row>
    <row r="45" spans="1:4" ht="26.25">
      <c r="A45" s="54" t="s">
        <v>198</v>
      </c>
      <c r="B45" s="71" t="s">
        <v>264</v>
      </c>
      <c r="C45" s="76" t="s">
        <v>263</v>
      </c>
      <c r="D45" s="65">
        <v>83.775</v>
      </c>
    </row>
    <row r="46" spans="1:4" s="39" customFormat="1" ht="15">
      <c r="A46" s="57" t="s">
        <v>255</v>
      </c>
      <c r="B46" s="67"/>
      <c r="C46" s="77" t="s">
        <v>256</v>
      </c>
      <c r="D46" s="68">
        <f>SUM(D47:D55)</f>
        <v>19735.123</v>
      </c>
    </row>
    <row r="47" spans="1:4" ht="64.5">
      <c r="A47" s="54" t="s">
        <v>255</v>
      </c>
      <c r="B47" s="81" t="s">
        <v>254</v>
      </c>
      <c r="C47" s="82" t="s">
        <v>253</v>
      </c>
      <c r="D47" s="66">
        <v>0.01</v>
      </c>
    </row>
    <row r="48" spans="1:4" ht="64.5">
      <c r="A48" s="54" t="s">
        <v>255</v>
      </c>
      <c r="B48" s="71" t="s">
        <v>258</v>
      </c>
      <c r="C48" s="76" t="s">
        <v>257</v>
      </c>
      <c r="D48" s="66">
        <v>45</v>
      </c>
    </row>
    <row r="49" spans="1:4" ht="26.25">
      <c r="A49" s="54" t="s">
        <v>255</v>
      </c>
      <c r="B49" s="71" t="s">
        <v>260</v>
      </c>
      <c r="C49" s="76" t="s">
        <v>259</v>
      </c>
      <c r="D49" s="66">
        <v>8246.6</v>
      </c>
    </row>
    <row r="50" spans="1:4" ht="64.5">
      <c r="A50" s="54" t="s">
        <v>255</v>
      </c>
      <c r="B50" s="71" t="s">
        <v>262</v>
      </c>
      <c r="C50" s="75" t="s">
        <v>261</v>
      </c>
      <c r="D50" s="66">
        <v>0</v>
      </c>
    </row>
    <row r="51" spans="1:4" ht="26.25">
      <c r="A51" s="54" t="s">
        <v>255</v>
      </c>
      <c r="B51" s="71" t="s">
        <v>264</v>
      </c>
      <c r="C51" s="76" t="s">
        <v>263</v>
      </c>
      <c r="D51" s="66">
        <v>29.25</v>
      </c>
    </row>
    <row r="52" spans="1:4" ht="26.25">
      <c r="A52" s="54" t="s">
        <v>255</v>
      </c>
      <c r="B52" s="71" t="s">
        <v>266</v>
      </c>
      <c r="C52" s="76" t="s">
        <v>265</v>
      </c>
      <c r="D52" s="66">
        <v>148.275</v>
      </c>
    </row>
    <row r="53" spans="1:4" ht="26.25">
      <c r="A53" s="54" t="s">
        <v>255</v>
      </c>
      <c r="B53" s="71" t="s">
        <v>268</v>
      </c>
      <c r="C53" s="76" t="s">
        <v>267</v>
      </c>
      <c r="D53" s="66">
        <v>11484.23</v>
      </c>
    </row>
    <row r="54" spans="1:4" ht="51.75">
      <c r="A54" s="54" t="s">
        <v>255</v>
      </c>
      <c r="B54" s="71" t="s">
        <v>270</v>
      </c>
      <c r="C54" s="76" t="s">
        <v>269</v>
      </c>
      <c r="D54" s="66">
        <v>19.553</v>
      </c>
    </row>
    <row r="55" spans="1:4" ht="39">
      <c r="A55" s="54" t="s">
        <v>255</v>
      </c>
      <c r="B55" s="71" t="s">
        <v>271</v>
      </c>
      <c r="C55" s="75" t="s">
        <v>272</v>
      </c>
      <c r="D55" s="66">
        <v>-237.795</v>
      </c>
    </row>
    <row r="56" spans="1:4" ht="15">
      <c r="A56" s="54"/>
      <c r="B56" s="72" t="s">
        <v>88</v>
      </c>
      <c r="C56" s="78"/>
      <c r="D56" s="62">
        <f>D11+D16+D36+D44+D46</f>
        <v>28342.85</v>
      </c>
    </row>
  </sheetData>
  <sheetProtection/>
  <mergeCells count="4">
    <mergeCell ref="B6:D6"/>
    <mergeCell ref="A8:B8"/>
    <mergeCell ref="C8:C9"/>
    <mergeCell ref="D8:D9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view="pageLayout" workbookViewId="0" topLeftCell="A1">
      <selection activeCell="C8" sqref="C8:E9"/>
    </sheetView>
  </sheetViews>
  <sheetFormatPr defaultColWidth="9.140625" defaultRowHeight="15"/>
  <cols>
    <col min="1" max="1" width="23.57421875" style="26" customWidth="1"/>
    <col min="2" max="2" width="39.140625" style="0" customWidth="1"/>
    <col min="3" max="3" width="11.28125" style="0" customWidth="1"/>
    <col min="4" max="4" width="11.00390625" style="0" customWidth="1"/>
    <col min="5" max="5" width="10.7109375" style="0" customWidth="1"/>
  </cols>
  <sheetData>
    <row r="1" spans="4:5" ht="15">
      <c r="D1" s="185" t="s">
        <v>148</v>
      </c>
      <c r="E1" s="185"/>
    </row>
    <row r="2" spans="4:5" ht="15">
      <c r="D2" s="185" t="s">
        <v>167</v>
      </c>
      <c r="E2" s="185"/>
    </row>
    <row r="3" spans="4:5" ht="15">
      <c r="D3" s="185" t="s">
        <v>168</v>
      </c>
      <c r="E3" s="185"/>
    </row>
    <row r="4" spans="4:6" ht="15" customHeight="1">
      <c r="D4" s="186" t="s">
        <v>512</v>
      </c>
      <c r="E4" s="186"/>
      <c r="F4" s="37"/>
    </row>
    <row r="5" spans="4:6" ht="15">
      <c r="D5" s="23"/>
      <c r="E5" s="23"/>
      <c r="F5" s="23"/>
    </row>
    <row r="6" spans="1:5" ht="48" customHeight="1">
      <c r="A6" s="182" t="s">
        <v>509</v>
      </c>
      <c r="B6" s="182"/>
      <c r="C6" s="182"/>
      <c r="D6" s="182"/>
      <c r="E6" s="182"/>
    </row>
    <row r="7" spans="1:5" ht="18" customHeight="1">
      <c r="A7" s="6"/>
      <c r="B7" s="6"/>
      <c r="C7" s="6"/>
      <c r="D7" s="6"/>
      <c r="E7" s="6"/>
    </row>
    <row r="8" spans="1:5" ht="15.75" customHeight="1">
      <c r="A8" s="27"/>
      <c r="B8" s="6"/>
      <c r="C8" s="198"/>
      <c r="D8" s="199" t="s">
        <v>519</v>
      </c>
      <c r="E8" s="198"/>
    </row>
    <row r="9" spans="1:5" ht="38.25">
      <c r="A9" s="181" t="s">
        <v>111</v>
      </c>
      <c r="B9" s="181" t="s">
        <v>510</v>
      </c>
      <c r="C9" s="200" t="s">
        <v>520</v>
      </c>
      <c r="D9" s="201" t="s">
        <v>521</v>
      </c>
      <c r="E9" s="200" t="s">
        <v>522</v>
      </c>
    </row>
    <row r="10" spans="1:5" ht="15">
      <c r="A10" s="2">
        <v>1</v>
      </c>
      <c r="B10" s="2">
        <v>2</v>
      </c>
      <c r="C10" s="41">
        <v>3</v>
      </c>
      <c r="D10" s="49" t="s">
        <v>171</v>
      </c>
      <c r="E10" s="41">
        <v>5</v>
      </c>
    </row>
    <row r="11" spans="1:5" ht="25.5">
      <c r="A11" s="7" t="s">
        <v>112</v>
      </c>
      <c r="B11" s="8" t="s">
        <v>75</v>
      </c>
      <c r="C11" s="9">
        <f>C12+C17+C23+C25+C34+C37</f>
        <v>7154.75</v>
      </c>
      <c r="D11" s="9">
        <f>D12+D17+D23+D25+D34+D37</f>
        <v>7252.032000000001</v>
      </c>
      <c r="E11" s="10">
        <f aca="true" t="shared" si="0" ref="E11:E39">D11/C11*100</f>
        <v>101.35968412593034</v>
      </c>
    </row>
    <row r="12" spans="1:5" ht="25.5">
      <c r="A12" s="7" t="s">
        <v>113</v>
      </c>
      <c r="B12" s="8" t="s">
        <v>76</v>
      </c>
      <c r="C12" s="9">
        <f>C13</f>
        <v>1881.527</v>
      </c>
      <c r="D12" s="9">
        <f>D13</f>
        <v>1717.765</v>
      </c>
      <c r="E12" s="10">
        <f t="shared" si="0"/>
        <v>91.29632474049004</v>
      </c>
    </row>
    <row r="13" spans="1:5" ht="13.5" customHeight="1">
      <c r="A13" s="11" t="s">
        <v>114</v>
      </c>
      <c r="B13" s="12" t="s">
        <v>77</v>
      </c>
      <c r="C13" s="13">
        <f>C14+C15+C16</f>
        <v>1881.527</v>
      </c>
      <c r="D13" s="13">
        <f>D14+D15+D16</f>
        <v>1717.765</v>
      </c>
      <c r="E13" s="14">
        <f t="shared" si="0"/>
        <v>91.29632474049004</v>
      </c>
    </row>
    <row r="14" spans="1:5" ht="81.75" customHeight="1">
      <c r="A14" s="11" t="s">
        <v>164</v>
      </c>
      <c r="B14" s="28" t="s">
        <v>115</v>
      </c>
      <c r="C14" s="13">
        <v>1881.527</v>
      </c>
      <c r="D14" s="13">
        <v>1705.413</v>
      </c>
      <c r="E14" s="14">
        <f t="shared" si="0"/>
        <v>90.6398366858408</v>
      </c>
    </row>
    <row r="15" spans="1:5" ht="117.75" customHeight="1">
      <c r="A15" s="11" t="s">
        <v>165</v>
      </c>
      <c r="B15" s="28" t="s">
        <v>116</v>
      </c>
      <c r="C15" s="13">
        <v>0</v>
      </c>
      <c r="D15" s="13">
        <v>2.632</v>
      </c>
      <c r="E15" s="14">
        <v>0</v>
      </c>
    </row>
    <row r="16" spans="1:5" ht="51.75">
      <c r="A16" s="11" t="s">
        <v>166</v>
      </c>
      <c r="B16" s="28" t="s">
        <v>117</v>
      </c>
      <c r="C16" s="13">
        <v>0</v>
      </c>
      <c r="D16" s="13">
        <v>9.72</v>
      </c>
      <c r="E16" s="14">
        <v>0</v>
      </c>
    </row>
    <row r="17" spans="1:5" ht="38.25" customHeight="1">
      <c r="A17" s="125" t="s">
        <v>118</v>
      </c>
      <c r="B17" s="126" t="s">
        <v>311</v>
      </c>
      <c r="C17" s="19">
        <f>C18</f>
        <v>852.733</v>
      </c>
      <c r="D17" s="19">
        <f>D18</f>
        <v>999.6469999999999</v>
      </c>
      <c r="E17" s="10">
        <f t="shared" si="0"/>
        <v>117.2286049677918</v>
      </c>
    </row>
    <row r="18" spans="1:5" ht="39">
      <c r="A18" s="21" t="s">
        <v>119</v>
      </c>
      <c r="B18" s="15" t="s">
        <v>78</v>
      </c>
      <c r="C18" s="16">
        <f>C19+C20+C21+C22</f>
        <v>852.733</v>
      </c>
      <c r="D18" s="16">
        <f>D19+D20+D21+D22</f>
        <v>999.6469999999999</v>
      </c>
      <c r="E18" s="14">
        <f t="shared" si="0"/>
        <v>117.2286049677918</v>
      </c>
    </row>
    <row r="19" spans="1:5" ht="76.5">
      <c r="A19" s="11" t="s">
        <v>120</v>
      </c>
      <c r="B19" s="17" t="s">
        <v>79</v>
      </c>
      <c r="C19" s="16">
        <v>381.296</v>
      </c>
      <c r="D19" s="16">
        <v>445.408</v>
      </c>
      <c r="E19" s="14">
        <f t="shared" si="0"/>
        <v>116.8142335613277</v>
      </c>
    </row>
    <row r="20" spans="1:5" ht="102">
      <c r="A20" s="11" t="s">
        <v>121</v>
      </c>
      <c r="B20" s="17" t="s">
        <v>80</v>
      </c>
      <c r="C20" s="16">
        <v>4.159</v>
      </c>
      <c r="D20" s="16">
        <v>4.289</v>
      </c>
      <c r="E20" s="14">
        <f t="shared" si="0"/>
        <v>103.12575138254387</v>
      </c>
    </row>
    <row r="21" spans="1:5" ht="76.5">
      <c r="A21" s="11" t="s">
        <v>122</v>
      </c>
      <c r="B21" s="17" t="s">
        <v>81</v>
      </c>
      <c r="C21" s="16">
        <v>598.607</v>
      </c>
      <c r="D21" s="16">
        <v>649.746</v>
      </c>
      <c r="E21" s="14">
        <f t="shared" si="0"/>
        <v>108.5430006665475</v>
      </c>
    </row>
    <row r="22" spans="1:5" ht="76.5">
      <c r="A22" s="11" t="s">
        <v>123</v>
      </c>
      <c r="B22" s="17" t="s">
        <v>82</v>
      </c>
      <c r="C22" s="16">
        <v>-131.329</v>
      </c>
      <c r="D22" s="16">
        <v>-99.796</v>
      </c>
      <c r="E22" s="14">
        <f t="shared" si="0"/>
        <v>75.98930929193095</v>
      </c>
    </row>
    <row r="23" spans="1:5" ht="25.5">
      <c r="A23" s="7" t="s">
        <v>124</v>
      </c>
      <c r="B23" s="124" t="s">
        <v>83</v>
      </c>
      <c r="C23" s="19">
        <f>C24</f>
        <v>15</v>
      </c>
      <c r="D23" s="19">
        <f>D24</f>
        <v>5.6</v>
      </c>
      <c r="E23" s="10">
        <f t="shared" si="0"/>
        <v>37.33333333333333</v>
      </c>
    </row>
    <row r="24" spans="1:5" ht="15">
      <c r="A24" s="11" t="s">
        <v>313</v>
      </c>
      <c r="B24" s="18" t="s">
        <v>312</v>
      </c>
      <c r="C24" s="16">
        <v>15</v>
      </c>
      <c r="D24" s="16">
        <v>5.6</v>
      </c>
      <c r="E24" s="14">
        <f>D24/C24*100</f>
        <v>37.33333333333333</v>
      </c>
    </row>
    <row r="25" spans="1:5" ht="25.5">
      <c r="A25" s="7" t="s">
        <v>314</v>
      </c>
      <c r="B25" s="8" t="s">
        <v>315</v>
      </c>
      <c r="C25" s="19">
        <f>C26+C28+C31</f>
        <v>4334.99</v>
      </c>
      <c r="D25" s="19">
        <f>D26+D28+D31</f>
        <v>4478.01</v>
      </c>
      <c r="E25" s="10">
        <f aca="true" t="shared" si="1" ref="E25:E33">D25/C25*100</f>
        <v>103.2992002288356</v>
      </c>
    </row>
    <row r="26" spans="1:5" ht="15">
      <c r="A26" s="11" t="s">
        <v>317</v>
      </c>
      <c r="B26" s="12" t="s">
        <v>316</v>
      </c>
      <c r="C26" s="16">
        <f>C27</f>
        <v>600</v>
      </c>
      <c r="D26" s="16">
        <f>D27</f>
        <v>494.048</v>
      </c>
      <c r="E26" s="14">
        <f t="shared" si="1"/>
        <v>82.34133333333334</v>
      </c>
    </row>
    <row r="27" spans="1:5" ht="51">
      <c r="A27" s="11" t="s">
        <v>319</v>
      </c>
      <c r="B27" s="12" t="s">
        <v>318</v>
      </c>
      <c r="C27" s="16">
        <v>600</v>
      </c>
      <c r="D27" s="16">
        <v>494.048</v>
      </c>
      <c r="E27" s="14">
        <f t="shared" si="1"/>
        <v>82.34133333333334</v>
      </c>
    </row>
    <row r="28" spans="1:5" ht="15">
      <c r="A28" s="11" t="s">
        <v>325</v>
      </c>
      <c r="B28" s="12" t="s">
        <v>320</v>
      </c>
      <c r="C28" s="16">
        <f>C29+C30</f>
        <v>2690</v>
      </c>
      <c r="D28" s="16">
        <f>D29+D30</f>
        <v>2718.532</v>
      </c>
      <c r="E28" s="14">
        <f t="shared" si="1"/>
        <v>101.06066914498142</v>
      </c>
    </row>
    <row r="29" spans="1:5" ht="15">
      <c r="A29" s="11" t="s">
        <v>323</v>
      </c>
      <c r="B29" s="12" t="s">
        <v>321</v>
      </c>
      <c r="C29" s="16">
        <v>340</v>
      </c>
      <c r="D29" s="16">
        <v>350.232</v>
      </c>
      <c r="E29" s="14">
        <f t="shared" si="1"/>
        <v>103.00941176470589</v>
      </c>
    </row>
    <row r="30" spans="1:5" ht="15">
      <c r="A30" s="11" t="s">
        <v>324</v>
      </c>
      <c r="B30" s="12" t="s">
        <v>322</v>
      </c>
      <c r="C30" s="16">
        <v>2350</v>
      </c>
      <c r="D30" s="16">
        <v>2368.3</v>
      </c>
      <c r="E30" s="14">
        <f t="shared" si="1"/>
        <v>100.77872340425533</v>
      </c>
    </row>
    <row r="31" spans="1:5" ht="15">
      <c r="A31" s="11" t="s">
        <v>327</v>
      </c>
      <c r="B31" s="12" t="s">
        <v>326</v>
      </c>
      <c r="C31" s="16">
        <f>C32+C33</f>
        <v>1044.99</v>
      </c>
      <c r="D31" s="16">
        <f>D32+D33</f>
        <v>1265.43</v>
      </c>
      <c r="E31" s="14">
        <f t="shared" si="1"/>
        <v>121.09493870754744</v>
      </c>
    </row>
    <row r="32" spans="1:5" ht="15">
      <c r="A32" s="11" t="s">
        <v>329</v>
      </c>
      <c r="B32" s="12" t="s">
        <v>328</v>
      </c>
      <c r="C32" s="16">
        <v>618.224</v>
      </c>
      <c r="D32" s="16">
        <v>506.963</v>
      </c>
      <c r="E32" s="14">
        <f t="shared" si="1"/>
        <v>82.00312508087683</v>
      </c>
    </row>
    <row r="33" spans="1:5" ht="15">
      <c r="A33" s="11" t="s">
        <v>331</v>
      </c>
      <c r="B33" s="12" t="s">
        <v>330</v>
      </c>
      <c r="C33" s="16">
        <v>426.766</v>
      </c>
      <c r="D33" s="16">
        <v>758.467</v>
      </c>
      <c r="E33" s="14">
        <f t="shared" si="1"/>
        <v>177.72432668019476</v>
      </c>
    </row>
    <row r="34" spans="1:5" ht="25.5">
      <c r="A34" s="7" t="s">
        <v>125</v>
      </c>
      <c r="B34" s="8" t="s">
        <v>84</v>
      </c>
      <c r="C34" s="19">
        <f>C35</f>
        <v>0.5</v>
      </c>
      <c r="D34" s="19">
        <f>D35</f>
        <v>0.01</v>
      </c>
      <c r="E34" s="10">
        <f t="shared" si="0"/>
        <v>2</v>
      </c>
    </row>
    <row r="35" spans="1:5" ht="51">
      <c r="A35" s="11" t="s">
        <v>332</v>
      </c>
      <c r="B35" s="12" t="s">
        <v>333</v>
      </c>
      <c r="C35" s="16">
        <f>C36</f>
        <v>0.5</v>
      </c>
      <c r="D35" s="16">
        <f>D36</f>
        <v>0.01</v>
      </c>
      <c r="E35" s="14">
        <f t="shared" si="0"/>
        <v>2</v>
      </c>
    </row>
    <row r="36" spans="1:5" ht="89.25">
      <c r="A36" s="11" t="s">
        <v>334</v>
      </c>
      <c r="B36" s="12" t="s">
        <v>253</v>
      </c>
      <c r="C36" s="16">
        <v>0.5</v>
      </c>
      <c r="D36" s="16">
        <v>0.01</v>
      </c>
      <c r="E36" s="14">
        <f t="shared" si="0"/>
        <v>2</v>
      </c>
    </row>
    <row r="37" spans="1:5" ht="51">
      <c r="A37" s="7" t="s">
        <v>126</v>
      </c>
      <c r="B37" s="124" t="s">
        <v>85</v>
      </c>
      <c r="C37" s="19">
        <f>C38</f>
        <v>70</v>
      </c>
      <c r="D37" s="19">
        <f>D38</f>
        <v>51</v>
      </c>
      <c r="E37" s="10">
        <f t="shared" si="0"/>
        <v>72.85714285714285</v>
      </c>
    </row>
    <row r="38" spans="1:5" ht="108" customHeight="1">
      <c r="A38" s="11" t="s">
        <v>336</v>
      </c>
      <c r="B38" s="17" t="s">
        <v>335</v>
      </c>
      <c r="C38" s="16">
        <f>C39</f>
        <v>70</v>
      </c>
      <c r="D38" s="16">
        <f>D39</f>
        <v>51</v>
      </c>
      <c r="E38" s="14">
        <f t="shared" si="0"/>
        <v>72.85714285714285</v>
      </c>
    </row>
    <row r="39" spans="1:5" ht="89.25">
      <c r="A39" s="11" t="s">
        <v>337</v>
      </c>
      <c r="B39" s="29" t="s">
        <v>257</v>
      </c>
      <c r="C39" s="16">
        <v>70</v>
      </c>
      <c r="D39" s="16">
        <v>51</v>
      </c>
      <c r="E39" s="14">
        <f t="shared" si="0"/>
        <v>72.85714285714285</v>
      </c>
    </row>
    <row r="40" spans="1:5" ht="25.5">
      <c r="A40" s="31" t="s">
        <v>127</v>
      </c>
      <c r="B40" s="32" t="s">
        <v>86</v>
      </c>
      <c r="C40" s="19">
        <f>C41</f>
        <v>21916.021999999997</v>
      </c>
      <c r="D40" s="19">
        <f>D41+D53+D57</f>
        <v>21090.898</v>
      </c>
      <c r="E40" s="10">
        <f aca="true" t="shared" si="2" ref="E40:E49">D40/C40*100</f>
        <v>96.23506492190967</v>
      </c>
    </row>
    <row r="41" spans="1:5" ht="38.25">
      <c r="A41" s="30" t="s">
        <v>128</v>
      </c>
      <c r="B41" s="33" t="s">
        <v>129</v>
      </c>
      <c r="C41" s="16">
        <f>C42+C44+C47+C50</f>
        <v>21916.021999999997</v>
      </c>
      <c r="D41" s="16">
        <f>D42+D44+D47+D50</f>
        <v>21309.14</v>
      </c>
      <c r="E41" s="14">
        <f t="shared" si="2"/>
        <v>97.23087520171316</v>
      </c>
    </row>
    <row r="42" spans="1:5" ht="25.5">
      <c r="A42" s="30" t="s">
        <v>130</v>
      </c>
      <c r="B42" s="33" t="s">
        <v>93</v>
      </c>
      <c r="C42" s="16">
        <f>C43</f>
        <v>9029.5</v>
      </c>
      <c r="D42" s="16">
        <f>D43</f>
        <v>9029.5</v>
      </c>
      <c r="E42" s="14">
        <f t="shared" si="2"/>
        <v>100</v>
      </c>
    </row>
    <row r="43" spans="1:5" ht="25.5">
      <c r="A43" s="30" t="s">
        <v>131</v>
      </c>
      <c r="B43" s="33" t="s">
        <v>259</v>
      </c>
      <c r="C43" s="16">
        <v>9029.5</v>
      </c>
      <c r="D43" s="16">
        <v>9029.5</v>
      </c>
      <c r="E43" s="14">
        <f t="shared" si="2"/>
        <v>100</v>
      </c>
    </row>
    <row r="44" spans="1:5" ht="38.25">
      <c r="A44" s="30" t="s">
        <v>132</v>
      </c>
      <c r="B44" s="33" t="s">
        <v>94</v>
      </c>
      <c r="C44" s="16">
        <f>C45</f>
        <v>1085.392</v>
      </c>
      <c r="D44" s="16">
        <f>D45</f>
        <v>1085.392</v>
      </c>
      <c r="E44" s="14">
        <f t="shared" si="2"/>
        <v>100</v>
      </c>
    </row>
    <row r="45" spans="1:5" ht="89.25">
      <c r="A45" s="30" t="s">
        <v>133</v>
      </c>
      <c r="B45" s="33" t="s">
        <v>134</v>
      </c>
      <c r="C45" s="16">
        <f>C46</f>
        <v>1085.392</v>
      </c>
      <c r="D45" s="16">
        <f>D46</f>
        <v>1085.392</v>
      </c>
      <c r="E45" s="14">
        <f t="shared" si="2"/>
        <v>100</v>
      </c>
    </row>
    <row r="46" spans="1:5" ht="102">
      <c r="A46" s="30" t="s">
        <v>338</v>
      </c>
      <c r="B46" s="33" t="s">
        <v>135</v>
      </c>
      <c r="C46" s="16">
        <v>1085.392</v>
      </c>
      <c r="D46" s="16">
        <v>1085.392</v>
      </c>
      <c r="E46" s="14">
        <f t="shared" si="2"/>
        <v>100</v>
      </c>
    </row>
    <row r="47" spans="1:5" ht="25.5">
      <c r="A47" s="30" t="s">
        <v>339</v>
      </c>
      <c r="B47" s="33" t="s">
        <v>95</v>
      </c>
      <c r="C47" s="16">
        <f>C48+C49</f>
        <v>316.9</v>
      </c>
      <c r="D47" s="16">
        <f>D48+D49</f>
        <v>316.9</v>
      </c>
      <c r="E47" s="14">
        <f t="shared" si="2"/>
        <v>100</v>
      </c>
    </row>
    <row r="48" spans="1:5" ht="38.25">
      <c r="A48" s="30" t="s">
        <v>340</v>
      </c>
      <c r="B48" s="33" t="s">
        <v>87</v>
      </c>
      <c r="C48" s="16">
        <v>113.4</v>
      </c>
      <c r="D48" s="16">
        <v>113.4</v>
      </c>
      <c r="E48" s="14">
        <f t="shared" si="2"/>
        <v>100</v>
      </c>
    </row>
    <row r="49" spans="1:5" ht="51">
      <c r="A49" s="30" t="s">
        <v>342</v>
      </c>
      <c r="B49" s="33" t="s">
        <v>341</v>
      </c>
      <c r="C49" s="16">
        <v>203.5</v>
      </c>
      <c r="D49" s="16">
        <v>203.5</v>
      </c>
      <c r="E49" s="14">
        <f t="shared" si="2"/>
        <v>100</v>
      </c>
    </row>
    <row r="50" spans="1:5" ht="15">
      <c r="A50" s="30" t="s">
        <v>136</v>
      </c>
      <c r="B50" s="33" t="s">
        <v>12</v>
      </c>
      <c r="C50" s="16">
        <f>C51</f>
        <v>11484.23</v>
      </c>
      <c r="D50" s="16">
        <f>D51</f>
        <v>10877.348</v>
      </c>
      <c r="E50" s="14">
        <f>D50/C50*100</f>
        <v>94.71551858505099</v>
      </c>
    </row>
    <row r="51" spans="1:5" ht="25.5">
      <c r="A51" s="30" t="s">
        <v>137</v>
      </c>
      <c r="B51" s="34" t="s">
        <v>96</v>
      </c>
      <c r="C51" s="35">
        <f>C52</f>
        <v>11484.23</v>
      </c>
      <c r="D51" s="35">
        <f>D52</f>
        <v>10877.348</v>
      </c>
      <c r="E51" s="14">
        <f>D51/C51*100</f>
        <v>94.71551858505099</v>
      </c>
    </row>
    <row r="52" spans="1:5" ht="25.5">
      <c r="A52" s="30" t="s">
        <v>343</v>
      </c>
      <c r="B52" s="34" t="s">
        <v>267</v>
      </c>
      <c r="C52" s="35">
        <v>11484.23</v>
      </c>
      <c r="D52" s="35">
        <v>10877.348</v>
      </c>
      <c r="E52" s="14">
        <f>D52/C52*100</f>
        <v>94.71551858505099</v>
      </c>
    </row>
    <row r="53" spans="1:5" ht="105.75" customHeight="1">
      <c r="A53" s="30" t="s">
        <v>138</v>
      </c>
      <c r="B53" s="34" t="s">
        <v>139</v>
      </c>
      <c r="C53" s="35">
        <v>0</v>
      </c>
      <c r="D53" s="35">
        <f>D54</f>
        <v>19.553</v>
      </c>
      <c r="E53" s="14">
        <v>0</v>
      </c>
    </row>
    <row r="54" spans="1:5" ht="76.5">
      <c r="A54" s="30" t="s">
        <v>140</v>
      </c>
      <c r="B54" s="34" t="s">
        <v>141</v>
      </c>
      <c r="C54" s="35">
        <f>C55</f>
        <v>0</v>
      </c>
      <c r="D54" s="35">
        <f>D55</f>
        <v>19.553</v>
      </c>
      <c r="E54" s="14">
        <v>0</v>
      </c>
    </row>
    <row r="55" spans="1:5" ht="67.5" customHeight="1">
      <c r="A55" s="30" t="s">
        <v>344</v>
      </c>
      <c r="B55" s="34" t="s">
        <v>269</v>
      </c>
      <c r="C55" s="35">
        <f>C56</f>
        <v>0</v>
      </c>
      <c r="D55" s="35">
        <f>D56</f>
        <v>19.553</v>
      </c>
      <c r="E55" s="14">
        <v>0</v>
      </c>
    </row>
    <row r="56" spans="1:5" ht="63.75">
      <c r="A56" s="30" t="s">
        <v>345</v>
      </c>
      <c r="B56" s="34" t="s">
        <v>269</v>
      </c>
      <c r="C56" s="35">
        <v>0</v>
      </c>
      <c r="D56" s="35">
        <v>19.553</v>
      </c>
      <c r="E56" s="14">
        <v>0</v>
      </c>
    </row>
    <row r="57" spans="1:5" ht="60" customHeight="1">
      <c r="A57" s="30" t="s">
        <v>142</v>
      </c>
      <c r="B57" s="34" t="s">
        <v>143</v>
      </c>
      <c r="C57" s="35">
        <f>C58</f>
        <v>0</v>
      </c>
      <c r="D57" s="35">
        <f>D58</f>
        <v>-237.795</v>
      </c>
      <c r="E57" s="14">
        <v>0</v>
      </c>
    </row>
    <row r="58" spans="1:5" ht="51">
      <c r="A58" s="30" t="s">
        <v>347</v>
      </c>
      <c r="B58" s="34" t="s">
        <v>346</v>
      </c>
      <c r="C58" s="35">
        <v>0</v>
      </c>
      <c r="D58" s="35">
        <f>D59</f>
        <v>-237.795</v>
      </c>
      <c r="E58" s="14">
        <v>0</v>
      </c>
    </row>
    <row r="59" spans="1:5" ht="51">
      <c r="A59" s="30" t="s">
        <v>348</v>
      </c>
      <c r="B59" s="34" t="s">
        <v>272</v>
      </c>
      <c r="C59" s="35">
        <v>0</v>
      </c>
      <c r="D59" s="35">
        <v>-237.795</v>
      </c>
      <c r="E59" s="14">
        <v>0</v>
      </c>
    </row>
    <row r="60" spans="1:5" ht="15">
      <c r="A60" s="8" t="s">
        <v>88</v>
      </c>
      <c r="B60" s="22"/>
      <c r="C60" s="20">
        <f>C11+C40</f>
        <v>29070.771999999997</v>
      </c>
      <c r="D60" s="20">
        <f>D11+D40</f>
        <v>28342.93</v>
      </c>
      <c r="E60" s="9">
        <f>D60/C60*100</f>
        <v>97.49631003951323</v>
      </c>
    </row>
    <row r="61" ht="54.75" customHeight="1"/>
  </sheetData>
  <sheetProtection/>
  <mergeCells count="5">
    <mergeCell ref="A6:E6"/>
    <mergeCell ref="D1:E1"/>
    <mergeCell ref="D2:E2"/>
    <mergeCell ref="D3:E3"/>
    <mergeCell ref="D4:E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D8" sqref="D8:F9"/>
    </sheetView>
  </sheetViews>
  <sheetFormatPr defaultColWidth="9.140625" defaultRowHeight="15"/>
  <cols>
    <col min="1" max="1" width="8.8515625" style="38" customWidth="1"/>
    <col min="2" max="2" width="11.140625" style="38" customWidth="1"/>
    <col min="3" max="3" width="45.8515625" style="98" customWidth="1"/>
    <col min="4" max="4" width="11.140625" style="0" customWidth="1"/>
    <col min="5" max="5" width="11.00390625" style="0" customWidth="1"/>
    <col min="6" max="6" width="10.28125" style="0" customWidth="1"/>
  </cols>
  <sheetData>
    <row r="1" spans="1:6" ht="15">
      <c r="A1" s="92"/>
      <c r="B1" s="92"/>
      <c r="C1" s="91"/>
      <c r="D1" s="90"/>
      <c r="E1" s="185" t="s">
        <v>54</v>
      </c>
      <c r="F1" s="185"/>
    </row>
    <row r="2" spans="1:6" ht="15">
      <c r="A2" s="93"/>
      <c r="B2" s="93"/>
      <c r="C2" s="97"/>
      <c r="D2" s="83"/>
      <c r="E2" s="185" t="s">
        <v>167</v>
      </c>
      <c r="F2" s="185"/>
    </row>
    <row r="3" spans="1:6" ht="15">
      <c r="A3" s="93"/>
      <c r="B3" s="93"/>
      <c r="C3" s="97"/>
      <c r="D3" s="83"/>
      <c r="E3" s="185" t="s">
        <v>168</v>
      </c>
      <c r="F3" s="185"/>
    </row>
    <row r="4" spans="1:6" ht="15">
      <c r="A4" s="93"/>
      <c r="B4" s="93"/>
      <c r="C4" s="97"/>
      <c r="D4" s="91"/>
      <c r="E4" s="186" t="s">
        <v>511</v>
      </c>
      <c r="F4" s="186"/>
    </row>
    <row r="5" spans="1:6" ht="15">
      <c r="A5" s="93"/>
      <c r="B5" s="93"/>
      <c r="C5" s="97"/>
      <c r="D5" s="83"/>
      <c r="E5" s="83"/>
      <c r="F5" s="83"/>
    </row>
    <row r="6" spans="1:6" ht="38.25" customHeight="1">
      <c r="A6" s="187" t="s">
        <v>273</v>
      </c>
      <c r="B6" s="187"/>
      <c r="C6" s="187"/>
      <c r="D6" s="187"/>
      <c r="E6" s="187"/>
      <c r="F6" s="187"/>
    </row>
    <row r="7" spans="1:6" ht="14.25" customHeight="1">
      <c r="A7" s="171"/>
      <c r="B7" s="171"/>
      <c r="C7" s="171"/>
      <c r="D7" s="171"/>
      <c r="E7" s="171"/>
      <c r="F7" s="171"/>
    </row>
    <row r="8" spans="1:6" ht="15.75">
      <c r="A8" s="93"/>
      <c r="B8" s="93"/>
      <c r="C8" s="97"/>
      <c r="D8" s="198"/>
      <c r="E8" s="199" t="s">
        <v>519</v>
      </c>
      <c r="F8" s="198"/>
    </row>
    <row r="9" spans="1:6" ht="38.25">
      <c r="A9" s="94" t="s">
        <v>199</v>
      </c>
      <c r="B9" s="94" t="s">
        <v>200</v>
      </c>
      <c r="C9" s="94" t="s">
        <v>201</v>
      </c>
      <c r="D9" s="200" t="s">
        <v>520</v>
      </c>
      <c r="E9" s="201" t="s">
        <v>521</v>
      </c>
      <c r="F9" s="200" t="s">
        <v>522</v>
      </c>
    </row>
    <row r="10" spans="1:6" ht="15">
      <c r="A10" s="94" t="s">
        <v>523</v>
      </c>
      <c r="B10" s="94" t="s">
        <v>524</v>
      </c>
      <c r="C10" s="94" t="s">
        <v>525</v>
      </c>
      <c r="D10" s="200">
        <v>4</v>
      </c>
      <c r="E10" s="201" t="s">
        <v>526</v>
      </c>
      <c r="F10" s="200">
        <v>6</v>
      </c>
    </row>
    <row r="11" spans="1:6" ht="15">
      <c r="A11" s="95" t="s">
        <v>202</v>
      </c>
      <c r="B11" s="95" t="s">
        <v>203</v>
      </c>
      <c r="C11" s="59" t="s">
        <v>204</v>
      </c>
      <c r="D11" s="85">
        <f>D12+D13+D14+D15+D16+D17</f>
        <v>4279.441</v>
      </c>
      <c r="E11" s="85">
        <f>E12+E13+E14+E15+E16+E17</f>
        <v>3820.8</v>
      </c>
      <c r="F11" s="85">
        <f aca="true" t="shared" si="0" ref="F11:F43">E11/D11*100</f>
        <v>89.28268902410386</v>
      </c>
    </row>
    <row r="12" spans="1:6" ht="39">
      <c r="A12" s="96"/>
      <c r="B12" s="96" t="s">
        <v>1</v>
      </c>
      <c r="C12" s="56" t="s">
        <v>2</v>
      </c>
      <c r="D12" s="86">
        <v>893.53</v>
      </c>
      <c r="E12" s="86">
        <v>769.5</v>
      </c>
      <c r="F12" s="87">
        <f t="shared" si="0"/>
        <v>86.11910064575336</v>
      </c>
    </row>
    <row r="13" spans="1:6" ht="44.25" customHeight="1">
      <c r="A13" s="96"/>
      <c r="B13" s="96" t="s">
        <v>4</v>
      </c>
      <c r="C13" s="56" t="s">
        <v>49</v>
      </c>
      <c r="D13" s="86">
        <v>285.415</v>
      </c>
      <c r="E13" s="86">
        <v>280.2</v>
      </c>
      <c r="F13" s="87">
        <f t="shared" si="0"/>
        <v>98.17283604575792</v>
      </c>
    </row>
    <row r="14" spans="1:6" ht="51.75">
      <c r="A14" s="96"/>
      <c r="B14" s="96" t="s">
        <v>8</v>
      </c>
      <c r="C14" s="56" t="s">
        <v>9</v>
      </c>
      <c r="D14" s="86">
        <v>2973.249</v>
      </c>
      <c r="E14" s="86">
        <v>2673.9</v>
      </c>
      <c r="F14" s="87">
        <f t="shared" si="0"/>
        <v>89.93192295700764</v>
      </c>
    </row>
    <row r="15" spans="1:6" ht="15" hidden="1">
      <c r="A15" s="96"/>
      <c r="B15" s="96" t="s">
        <v>205</v>
      </c>
      <c r="C15" s="56" t="s">
        <v>206</v>
      </c>
      <c r="D15" s="86">
        <v>0</v>
      </c>
      <c r="E15" s="86">
        <v>0</v>
      </c>
      <c r="F15" s="87">
        <v>0</v>
      </c>
    </row>
    <row r="16" spans="1:6" ht="15">
      <c r="A16" s="96"/>
      <c r="B16" s="96" t="s">
        <v>13</v>
      </c>
      <c r="C16" s="56" t="s">
        <v>14</v>
      </c>
      <c r="D16" s="86">
        <v>30</v>
      </c>
      <c r="E16" s="86">
        <v>0</v>
      </c>
      <c r="F16" s="87">
        <f t="shared" si="0"/>
        <v>0</v>
      </c>
    </row>
    <row r="17" spans="1:6" ht="15">
      <c r="A17" s="96"/>
      <c r="B17" s="96" t="s">
        <v>15</v>
      </c>
      <c r="C17" s="56" t="s">
        <v>16</v>
      </c>
      <c r="D17" s="86">
        <v>97.247</v>
      </c>
      <c r="E17" s="86">
        <v>97.2</v>
      </c>
      <c r="F17" s="87">
        <f t="shared" si="0"/>
        <v>99.95166946024042</v>
      </c>
    </row>
    <row r="18" spans="1:6" ht="15">
      <c r="A18" s="95" t="s">
        <v>274</v>
      </c>
      <c r="B18" s="95"/>
      <c r="C18" s="59" t="s">
        <v>276</v>
      </c>
      <c r="D18" s="84">
        <f>D19</f>
        <v>203.5</v>
      </c>
      <c r="E18" s="84">
        <f>E19</f>
        <v>190.66</v>
      </c>
      <c r="F18" s="85">
        <f>E18/D18*100</f>
        <v>93.69041769041769</v>
      </c>
    </row>
    <row r="19" spans="1:6" ht="15">
      <c r="A19" s="96"/>
      <c r="B19" s="96" t="s">
        <v>275</v>
      </c>
      <c r="C19" s="56" t="s">
        <v>277</v>
      </c>
      <c r="D19" s="86">
        <v>203.5</v>
      </c>
      <c r="E19" s="86">
        <v>190.66</v>
      </c>
      <c r="F19" s="87">
        <f t="shared" si="0"/>
        <v>93.69041769041769</v>
      </c>
    </row>
    <row r="20" spans="1:6" ht="26.25">
      <c r="A20" s="95" t="s">
        <v>207</v>
      </c>
      <c r="B20" s="95" t="s">
        <v>203</v>
      </c>
      <c r="C20" s="59" t="s">
        <v>208</v>
      </c>
      <c r="D20" s="84">
        <f>D22+D23</f>
        <v>1283.751</v>
      </c>
      <c r="E20" s="84">
        <f>E22+E23</f>
        <v>1247.95</v>
      </c>
      <c r="F20" s="85">
        <f t="shared" si="0"/>
        <v>97.21121930966365</v>
      </c>
    </row>
    <row r="21" spans="1:6" ht="39" hidden="1">
      <c r="A21" s="95"/>
      <c r="B21" s="96" t="s">
        <v>209</v>
      </c>
      <c r="C21" s="56" t="s">
        <v>210</v>
      </c>
      <c r="D21" s="86">
        <v>0</v>
      </c>
      <c r="E21" s="86">
        <v>0</v>
      </c>
      <c r="F21" s="87" t="e">
        <f t="shared" si="0"/>
        <v>#DIV/0!</v>
      </c>
    </row>
    <row r="22" spans="1:6" ht="39">
      <c r="A22" s="95"/>
      <c r="B22" s="96" t="s">
        <v>209</v>
      </c>
      <c r="C22" s="56" t="s">
        <v>210</v>
      </c>
      <c r="D22" s="86">
        <v>50</v>
      </c>
      <c r="E22" s="86">
        <v>49.7</v>
      </c>
      <c r="F22" s="87">
        <f t="shared" si="0"/>
        <v>99.4</v>
      </c>
    </row>
    <row r="23" spans="1:6" ht="15">
      <c r="A23" s="96"/>
      <c r="B23" s="96" t="s">
        <v>151</v>
      </c>
      <c r="C23" s="56" t="s">
        <v>152</v>
      </c>
      <c r="D23" s="86">
        <v>1233.751</v>
      </c>
      <c r="E23" s="86">
        <v>1198.25</v>
      </c>
      <c r="F23" s="87">
        <f t="shared" si="0"/>
        <v>97.12251499694833</v>
      </c>
    </row>
    <row r="24" spans="1:6" ht="15">
      <c r="A24" s="95" t="s">
        <v>211</v>
      </c>
      <c r="B24" s="95" t="s">
        <v>203</v>
      </c>
      <c r="C24" s="59" t="s">
        <v>212</v>
      </c>
      <c r="D24" s="88">
        <f>D25+D26</f>
        <v>7219.871999999999</v>
      </c>
      <c r="E24" s="88">
        <f>E25+E26</f>
        <v>3913.948</v>
      </c>
      <c r="F24" s="85">
        <f t="shared" si="0"/>
        <v>54.21076717149557</v>
      </c>
    </row>
    <row r="25" spans="1:6" ht="15">
      <c r="A25" s="96"/>
      <c r="B25" s="96" t="s">
        <v>19</v>
      </c>
      <c r="C25" s="56" t="s">
        <v>20</v>
      </c>
      <c r="D25" s="86">
        <v>7138.972</v>
      </c>
      <c r="E25" s="86">
        <v>3833.174</v>
      </c>
      <c r="F25" s="87">
        <f t="shared" si="0"/>
        <v>53.69364104523733</v>
      </c>
    </row>
    <row r="26" spans="1:6" ht="15">
      <c r="A26" s="96"/>
      <c r="B26" s="96" t="s">
        <v>23</v>
      </c>
      <c r="C26" s="56" t="s">
        <v>24</v>
      </c>
      <c r="D26" s="86">
        <v>80.9</v>
      </c>
      <c r="E26" s="86">
        <v>80.774</v>
      </c>
      <c r="F26" s="87">
        <f t="shared" si="0"/>
        <v>99.8442521631644</v>
      </c>
    </row>
    <row r="27" spans="1:6" ht="15">
      <c r="A27" s="95" t="s">
        <v>213</v>
      </c>
      <c r="B27" s="95" t="s">
        <v>203</v>
      </c>
      <c r="C27" s="59" t="s">
        <v>214</v>
      </c>
      <c r="D27" s="84">
        <f>D29+D30+D31+D32</f>
        <v>12082.400000000001</v>
      </c>
      <c r="E27" s="84">
        <f>E29+E30+E31+E32</f>
        <v>11599.652</v>
      </c>
      <c r="F27" s="85">
        <f t="shared" si="0"/>
        <v>96.00453552274382</v>
      </c>
    </row>
    <row r="28" spans="1:6" ht="15" hidden="1">
      <c r="A28" s="96"/>
      <c r="B28" s="96" t="s">
        <v>215</v>
      </c>
      <c r="C28" s="56" t="s">
        <v>216</v>
      </c>
      <c r="D28" s="86">
        <v>0</v>
      </c>
      <c r="E28" s="86">
        <v>0</v>
      </c>
      <c r="F28" s="85" t="e">
        <f t="shared" si="0"/>
        <v>#DIV/0!</v>
      </c>
    </row>
    <row r="29" spans="1:6" ht="15">
      <c r="A29" s="96"/>
      <c r="B29" s="96" t="s">
        <v>215</v>
      </c>
      <c r="C29" s="56" t="s">
        <v>216</v>
      </c>
      <c r="D29" s="86">
        <v>74.8</v>
      </c>
      <c r="E29" s="86">
        <v>69.76</v>
      </c>
      <c r="F29" s="87">
        <f t="shared" si="0"/>
        <v>93.26203208556151</v>
      </c>
    </row>
    <row r="30" spans="1:6" ht="15">
      <c r="A30" s="96"/>
      <c r="B30" s="96" t="s">
        <v>26</v>
      </c>
      <c r="C30" s="56" t="s">
        <v>27</v>
      </c>
      <c r="D30" s="86">
        <v>7476.6</v>
      </c>
      <c r="E30" s="86">
        <v>7162.59</v>
      </c>
      <c r="F30" s="87">
        <f t="shared" si="0"/>
        <v>95.80009630045743</v>
      </c>
    </row>
    <row r="31" spans="1:6" ht="15">
      <c r="A31" s="96"/>
      <c r="B31" s="96" t="s">
        <v>101</v>
      </c>
      <c r="C31" s="56" t="s">
        <v>102</v>
      </c>
      <c r="D31" s="86">
        <v>1079.5</v>
      </c>
      <c r="E31" s="86">
        <v>922.7</v>
      </c>
      <c r="F31" s="87">
        <f t="shared" si="0"/>
        <v>85.4747568318666</v>
      </c>
    </row>
    <row r="32" spans="1:6" ht="26.25">
      <c r="A32" s="96"/>
      <c r="B32" s="96" t="s">
        <v>28</v>
      </c>
      <c r="C32" s="56" t="s">
        <v>29</v>
      </c>
      <c r="D32" s="86">
        <v>3451.5</v>
      </c>
      <c r="E32" s="86">
        <v>3444.602</v>
      </c>
      <c r="F32" s="87">
        <f t="shared" si="0"/>
        <v>99.80014486455164</v>
      </c>
    </row>
    <row r="33" spans="1:6" ht="15">
      <c r="A33" s="95" t="s">
        <v>217</v>
      </c>
      <c r="B33" s="95" t="s">
        <v>203</v>
      </c>
      <c r="C33" s="59" t="s">
        <v>218</v>
      </c>
      <c r="D33" s="84">
        <f>D34</f>
        <v>7113.567</v>
      </c>
      <c r="E33" s="84">
        <f>E34</f>
        <v>7113.6</v>
      </c>
      <c r="F33" s="85">
        <f t="shared" si="0"/>
        <v>100.00046390228701</v>
      </c>
    </row>
    <row r="34" spans="1:6" ht="15">
      <c r="A34" s="96"/>
      <c r="B34" s="96" t="s">
        <v>31</v>
      </c>
      <c r="C34" s="56" t="s">
        <v>32</v>
      </c>
      <c r="D34" s="86">
        <v>7113.567</v>
      </c>
      <c r="E34" s="86">
        <v>7113.6</v>
      </c>
      <c r="F34" s="87">
        <f t="shared" si="0"/>
        <v>100.00046390228701</v>
      </c>
    </row>
    <row r="35" spans="1:6" s="39" customFormat="1" ht="15">
      <c r="A35" s="95" t="s">
        <v>227</v>
      </c>
      <c r="B35" s="95"/>
      <c r="C35" s="59" t="s">
        <v>158</v>
      </c>
      <c r="D35" s="84">
        <f>D36</f>
        <v>28</v>
      </c>
      <c r="E35" s="84">
        <f>E36</f>
        <v>28</v>
      </c>
      <c r="F35" s="85">
        <f t="shared" si="0"/>
        <v>100</v>
      </c>
    </row>
    <row r="36" spans="1:6" ht="15">
      <c r="A36" s="96"/>
      <c r="B36" s="96" t="s">
        <v>278</v>
      </c>
      <c r="C36" s="56" t="s">
        <v>157</v>
      </c>
      <c r="D36" s="86">
        <v>28</v>
      </c>
      <c r="E36" s="86">
        <v>28</v>
      </c>
      <c r="F36" s="87">
        <f t="shared" si="0"/>
        <v>100</v>
      </c>
    </row>
    <row r="37" spans="1:6" ht="15">
      <c r="A37" s="95" t="s">
        <v>219</v>
      </c>
      <c r="B37" s="95" t="s">
        <v>203</v>
      </c>
      <c r="C37" s="59" t="s">
        <v>220</v>
      </c>
      <c r="D37" s="88">
        <f>D38+D39</f>
        <v>820.605</v>
      </c>
      <c r="E37" s="84">
        <f>E38+E39</f>
        <v>805</v>
      </c>
      <c r="F37" s="85">
        <f t="shared" si="0"/>
        <v>98.09835426301326</v>
      </c>
    </row>
    <row r="38" spans="1:6" ht="15">
      <c r="A38" s="96"/>
      <c r="B38" s="96" t="s">
        <v>34</v>
      </c>
      <c r="C38" s="56" t="s">
        <v>35</v>
      </c>
      <c r="D38" s="86">
        <v>108.705</v>
      </c>
      <c r="E38" s="86">
        <v>93.1</v>
      </c>
      <c r="F38" s="87">
        <f t="shared" si="0"/>
        <v>85.64463456142771</v>
      </c>
    </row>
    <row r="39" spans="1:6" ht="15">
      <c r="A39" s="96"/>
      <c r="B39" s="96" t="s">
        <v>221</v>
      </c>
      <c r="C39" s="56" t="s">
        <v>36</v>
      </c>
      <c r="D39" s="86">
        <v>711.9</v>
      </c>
      <c r="E39" s="86">
        <v>711.9</v>
      </c>
      <c r="F39" s="87">
        <f t="shared" si="0"/>
        <v>100</v>
      </c>
    </row>
    <row r="40" spans="1:6" ht="15">
      <c r="A40" s="95" t="s">
        <v>222</v>
      </c>
      <c r="B40" s="95" t="s">
        <v>203</v>
      </c>
      <c r="C40" s="59" t="s">
        <v>223</v>
      </c>
      <c r="D40" s="84">
        <f>D41</f>
        <v>20</v>
      </c>
      <c r="E40" s="84">
        <f>E41</f>
        <v>20</v>
      </c>
      <c r="F40" s="85">
        <f t="shared" si="0"/>
        <v>100</v>
      </c>
    </row>
    <row r="41" spans="1:6" ht="15">
      <c r="A41" s="96"/>
      <c r="B41" s="96" t="s">
        <v>38</v>
      </c>
      <c r="C41" s="56" t="s">
        <v>48</v>
      </c>
      <c r="D41" s="86">
        <v>20</v>
      </c>
      <c r="E41" s="86">
        <v>20</v>
      </c>
      <c r="F41" s="87">
        <f t="shared" si="0"/>
        <v>100</v>
      </c>
    </row>
    <row r="42" spans="1:6" ht="26.25" hidden="1">
      <c r="A42" s="96"/>
      <c r="B42" s="96" t="s">
        <v>224</v>
      </c>
      <c r="C42" s="56" t="s">
        <v>225</v>
      </c>
      <c r="D42" s="86">
        <v>0</v>
      </c>
      <c r="E42" s="86">
        <v>0</v>
      </c>
      <c r="F42" s="87">
        <v>0</v>
      </c>
    </row>
    <row r="43" spans="1:6" ht="15">
      <c r="A43" s="188" t="s">
        <v>226</v>
      </c>
      <c r="B43" s="189"/>
      <c r="C43" s="190"/>
      <c r="D43" s="89">
        <f>D40+D37+D35+D33+D27+D24+D20+D18+D11</f>
        <v>33051.136</v>
      </c>
      <c r="E43" s="89">
        <f>E40+E37+E35+E33+E27+E24+E20+E18+E11</f>
        <v>28739.61</v>
      </c>
      <c r="F43" s="85">
        <f t="shared" si="0"/>
        <v>86.95498393761716</v>
      </c>
    </row>
  </sheetData>
  <sheetProtection/>
  <mergeCells count="6">
    <mergeCell ref="A6:F6"/>
    <mergeCell ref="A43:C43"/>
    <mergeCell ref="E1:F1"/>
    <mergeCell ref="E2:F2"/>
    <mergeCell ref="E3:F3"/>
    <mergeCell ref="E4:F4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B8" sqref="B8:D9"/>
    </sheetView>
  </sheetViews>
  <sheetFormatPr defaultColWidth="9.140625" defaultRowHeight="15"/>
  <cols>
    <col min="1" max="1" width="54.8515625" style="0" customWidth="1"/>
    <col min="2" max="2" width="12.140625" style="0" customWidth="1"/>
    <col min="3" max="4" width="10.7109375" style="0" customWidth="1"/>
  </cols>
  <sheetData>
    <row r="1" spans="3:4" ht="15">
      <c r="C1" s="185" t="s">
        <v>163</v>
      </c>
      <c r="D1" s="185"/>
    </row>
    <row r="2" spans="3:4" ht="15">
      <c r="C2" s="185" t="s">
        <v>167</v>
      </c>
      <c r="D2" s="185"/>
    </row>
    <row r="3" spans="3:4" ht="15">
      <c r="C3" s="185" t="s">
        <v>168</v>
      </c>
      <c r="D3" s="185"/>
    </row>
    <row r="4" spans="3:4" ht="15">
      <c r="C4" s="186" t="s">
        <v>513</v>
      </c>
      <c r="D4" s="186"/>
    </row>
    <row r="5" ht="15">
      <c r="C5" s="3"/>
    </row>
    <row r="6" spans="1:4" ht="41.25" customHeight="1">
      <c r="A6" s="191" t="s">
        <v>279</v>
      </c>
      <c r="B6" s="191"/>
      <c r="C6" s="191"/>
      <c r="D6" s="191"/>
    </row>
    <row r="7" spans="1:4" ht="17.25" customHeight="1">
      <c r="A7" s="172"/>
      <c r="B7" s="172"/>
      <c r="C7" s="172"/>
      <c r="D7" s="172"/>
    </row>
    <row r="8" spans="2:4" ht="15.75">
      <c r="B8" s="198"/>
      <c r="C8" s="199" t="s">
        <v>519</v>
      </c>
      <c r="D8" s="198"/>
    </row>
    <row r="9" spans="1:4" ht="38.25">
      <c r="A9" s="50" t="s">
        <v>160</v>
      </c>
      <c r="B9" s="200" t="s">
        <v>520</v>
      </c>
      <c r="C9" s="201" t="s">
        <v>521</v>
      </c>
      <c r="D9" s="200" t="s">
        <v>522</v>
      </c>
    </row>
    <row r="10" spans="1:4" ht="15">
      <c r="A10" s="178">
        <v>1</v>
      </c>
      <c r="B10" s="41">
        <v>2</v>
      </c>
      <c r="C10" s="49" t="s">
        <v>525</v>
      </c>
      <c r="D10" s="41">
        <v>4</v>
      </c>
    </row>
    <row r="11" spans="1:4" ht="30.75" customHeight="1">
      <c r="A11" s="103" t="s">
        <v>281</v>
      </c>
      <c r="B11" s="108">
        <f>B12+B13</f>
        <v>4203.985</v>
      </c>
      <c r="C11" s="108">
        <f>C12+C13</f>
        <v>3752.2</v>
      </c>
      <c r="D11" s="202">
        <f aca="true" t="shared" si="0" ref="D11:D32">C11/B11*100</f>
        <v>89.25341075194132</v>
      </c>
    </row>
    <row r="12" spans="1:4" ht="26.25">
      <c r="A12" s="104" t="s">
        <v>282</v>
      </c>
      <c r="B12" s="66">
        <v>25</v>
      </c>
      <c r="C12" s="66">
        <v>25</v>
      </c>
      <c r="D12" s="100">
        <f t="shared" si="0"/>
        <v>100</v>
      </c>
    </row>
    <row r="13" spans="1:4" ht="26.25">
      <c r="A13" s="104" t="s">
        <v>283</v>
      </c>
      <c r="B13" s="66">
        <v>4178.985</v>
      </c>
      <c r="C13" s="66">
        <v>3727.2</v>
      </c>
      <c r="D13" s="100">
        <f t="shared" si="0"/>
        <v>89.18912128184236</v>
      </c>
    </row>
    <row r="14" spans="1:4" ht="26.25">
      <c r="A14" s="103" t="s">
        <v>284</v>
      </c>
      <c r="B14" s="110">
        <f>B15+B16+B17+B18+B19+B20+B21</f>
        <v>19694.521</v>
      </c>
      <c r="C14" s="110">
        <f>C15+C16+C17+C18+C19+C20+C21</f>
        <v>15927.66</v>
      </c>
      <c r="D14" s="111">
        <f t="shared" si="0"/>
        <v>80.87355869178032</v>
      </c>
    </row>
    <row r="15" spans="1:4" ht="26.25">
      <c r="A15" s="104" t="s">
        <v>285</v>
      </c>
      <c r="B15" s="66">
        <v>80.9</v>
      </c>
      <c r="C15" s="66">
        <v>80.774</v>
      </c>
      <c r="D15" s="100">
        <f t="shared" si="0"/>
        <v>99.8442521631644</v>
      </c>
    </row>
    <row r="16" spans="1:4" ht="26.25">
      <c r="A16" s="104" t="s">
        <v>286</v>
      </c>
      <c r="B16" s="115">
        <v>7138.972</v>
      </c>
      <c r="C16" s="115">
        <v>3833.174</v>
      </c>
      <c r="D16" s="100">
        <f t="shared" si="0"/>
        <v>53.69364104523733</v>
      </c>
    </row>
    <row r="17" spans="1:4" ht="15">
      <c r="A17" s="104" t="s">
        <v>297</v>
      </c>
      <c r="B17" s="116">
        <v>871.839</v>
      </c>
      <c r="C17" s="116">
        <v>736.759</v>
      </c>
      <c r="D17" s="109">
        <f t="shared" si="0"/>
        <v>84.5063136657112</v>
      </c>
    </row>
    <row r="18" spans="1:4" ht="26.25">
      <c r="A18" s="104" t="s">
        <v>298</v>
      </c>
      <c r="B18" s="115">
        <v>7476.551</v>
      </c>
      <c r="C18" s="115">
        <v>7162.59</v>
      </c>
      <c r="D18" s="100">
        <f t="shared" si="0"/>
        <v>95.8007241574357</v>
      </c>
    </row>
    <row r="19" spans="1:4" ht="26.25">
      <c r="A19" s="104" t="s">
        <v>287</v>
      </c>
      <c r="B19" s="115">
        <v>121.075</v>
      </c>
      <c r="C19" s="101">
        <v>109.179</v>
      </c>
      <c r="D19" s="100">
        <f t="shared" si="0"/>
        <v>90.17468511253355</v>
      </c>
    </row>
    <row r="20" spans="1:4" ht="15">
      <c r="A20" s="104" t="s">
        <v>299</v>
      </c>
      <c r="B20" s="116">
        <v>600</v>
      </c>
      <c r="C20" s="116">
        <v>600</v>
      </c>
      <c r="D20" s="109">
        <f t="shared" si="0"/>
        <v>100</v>
      </c>
    </row>
    <row r="21" spans="1:4" ht="26.25">
      <c r="A21" s="104" t="s">
        <v>161</v>
      </c>
      <c r="B21" s="115">
        <v>3405.184</v>
      </c>
      <c r="C21" s="117">
        <v>3405.184</v>
      </c>
      <c r="D21" s="100">
        <f t="shared" si="0"/>
        <v>100</v>
      </c>
    </row>
    <row r="22" spans="1:4" ht="39">
      <c r="A22" s="103" t="s">
        <v>288</v>
      </c>
      <c r="B22" s="118">
        <f>B23+B24+B25</f>
        <v>7245.456999999999</v>
      </c>
      <c r="C22" s="118">
        <f>C23+C24+C25</f>
        <v>7245.4</v>
      </c>
      <c r="D22" s="111">
        <f t="shared" si="0"/>
        <v>99.99921330014104</v>
      </c>
    </row>
    <row r="23" spans="1:4" ht="15">
      <c r="A23" s="104" t="s">
        <v>162</v>
      </c>
      <c r="B23" s="115">
        <v>1125.137</v>
      </c>
      <c r="C23" s="115">
        <v>1125.1</v>
      </c>
      <c r="D23" s="100">
        <f t="shared" si="0"/>
        <v>99.99671151157592</v>
      </c>
    </row>
    <row r="24" spans="1:4" ht="26.25">
      <c r="A24" s="104" t="s">
        <v>289</v>
      </c>
      <c r="B24" s="116">
        <v>20</v>
      </c>
      <c r="C24" s="116">
        <v>20</v>
      </c>
      <c r="D24" s="109">
        <f t="shared" si="0"/>
        <v>100</v>
      </c>
    </row>
    <row r="25" spans="1:4" ht="51.75">
      <c r="A25" s="104" t="s">
        <v>290</v>
      </c>
      <c r="B25" s="115">
        <v>6100.32</v>
      </c>
      <c r="C25" s="115">
        <v>6100.3</v>
      </c>
      <c r="D25" s="100">
        <f t="shared" si="0"/>
        <v>99.99967214834632</v>
      </c>
    </row>
    <row r="26" spans="1:4" ht="39">
      <c r="A26" s="103" t="s">
        <v>291</v>
      </c>
      <c r="B26" s="118">
        <f>B27+B28</f>
        <v>1283.751</v>
      </c>
      <c r="C26" s="118">
        <f>C27+C28</f>
        <v>1247.95</v>
      </c>
      <c r="D26" s="111">
        <f t="shared" si="0"/>
        <v>97.21121930966365</v>
      </c>
    </row>
    <row r="27" spans="1:4" ht="26.25">
      <c r="A27" s="104" t="s">
        <v>292</v>
      </c>
      <c r="B27" s="115">
        <v>1233.751</v>
      </c>
      <c r="C27" s="115">
        <v>1198.25</v>
      </c>
      <c r="D27" s="100">
        <f t="shared" si="0"/>
        <v>97.12251499694833</v>
      </c>
    </row>
    <row r="28" spans="1:4" ht="51.75">
      <c r="A28" s="104" t="s">
        <v>293</v>
      </c>
      <c r="B28" s="115">
        <v>50</v>
      </c>
      <c r="C28" s="115">
        <v>49.7</v>
      </c>
      <c r="D28" s="100">
        <f t="shared" si="0"/>
        <v>99.4</v>
      </c>
    </row>
    <row r="29" spans="1:4" ht="26.25">
      <c r="A29" s="112" t="s">
        <v>294</v>
      </c>
      <c r="B29" s="119">
        <v>207.723</v>
      </c>
      <c r="C29" s="119">
        <v>185.912</v>
      </c>
      <c r="D29" s="99">
        <f t="shared" si="0"/>
        <v>89.49995908012112</v>
      </c>
    </row>
    <row r="30" spans="1:4" ht="15">
      <c r="A30" s="113" t="s">
        <v>295</v>
      </c>
      <c r="B30" s="120">
        <f>B31</f>
        <v>415.663</v>
      </c>
      <c r="C30" s="118">
        <f>C31</f>
        <v>380.44</v>
      </c>
      <c r="D30" s="111">
        <f t="shared" si="0"/>
        <v>91.52606799258052</v>
      </c>
    </row>
    <row r="31" spans="1:4" ht="42" customHeight="1">
      <c r="A31" s="114" t="s">
        <v>296</v>
      </c>
      <c r="B31" s="121">
        <v>415.663</v>
      </c>
      <c r="C31" s="116">
        <v>380.44</v>
      </c>
      <c r="D31" s="109">
        <f t="shared" si="0"/>
        <v>91.52606799258052</v>
      </c>
    </row>
    <row r="32" spans="1:4" ht="15">
      <c r="A32" s="45" t="s">
        <v>50</v>
      </c>
      <c r="B32" s="102">
        <f>B11+B14+B22+B26+B29+B30</f>
        <v>33051.1</v>
      </c>
      <c r="C32" s="102">
        <f>C11+C14+C22+C26+C29+C30</f>
        <v>28739.562</v>
      </c>
      <c r="D32" s="99">
        <f t="shared" si="0"/>
        <v>86.95493342127797</v>
      </c>
    </row>
  </sheetData>
  <sheetProtection/>
  <mergeCells count="5">
    <mergeCell ref="C3:D3"/>
    <mergeCell ref="C4:D4"/>
    <mergeCell ref="A6:D6"/>
    <mergeCell ref="C1:D1"/>
    <mergeCell ref="C2:D2"/>
  </mergeCells>
  <printOptions/>
  <pageMargins left="1.1811023622047245" right="0.3937007874015748" top="0.7874015748031497" bottom="0.7874015748031497" header="0.11811023622047245" footer="0.11811023622047245"/>
  <pageSetup fitToHeight="1" fitToWidth="1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Layout" zoomScaleNormal="80" workbookViewId="0" topLeftCell="A343">
      <selection activeCell="E360" sqref="E360"/>
    </sheetView>
  </sheetViews>
  <sheetFormatPr defaultColWidth="9.140625" defaultRowHeight="15"/>
  <cols>
    <col min="1" max="1" width="4.28125" style="165" customWidth="1"/>
    <col min="2" max="2" width="6.57421875" style="167" customWidth="1"/>
    <col min="3" max="3" width="15.57421875" style="165" customWidth="1"/>
    <col min="4" max="4" width="7.421875" style="167" customWidth="1"/>
    <col min="5" max="5" width="41.7109375" style="165" customWidth="1"/>
    <col min="6" max="6" width="11.421875" style="165" customWidth="1"/>
    <col min="7" max="7" width="10.7109375" style="165" customWidth="1"/>
    <col min="8" max="8" width="10.57421875" style="165" customWidth="1"/>
    <col min="9" max="9" width="9.140625" style="165" customWidth="1"/>
    <col min="10" max="11" width="11.28125" style="165" customWidth="1"/>
    <col min="12" max="16384" width="9.140625" style="165" customWidth="1"/>
  </cols>
  <sheetData>
    <row r="1" spans="6:8" ht="15">
      <c r="F1" s="129"/>
      <c r="G1" s="192" t="s">
        <v>228</v>
      </c>
      <c r="H1" s="192"/>
    </row>
    <row r="2" spans="6:8" ht="15">
      <c r="F2" s="129" t="s">
        <v>149</v>
      </c>
      <c r="G2" s="192" t="s">
        <v>167</v>
      </c>
      <c r="H2" s="192"/>
    </row>
    <row r="3" spans="6:8" ht="15">
      <c r="F3" s="129" t="s">
        <v>150</v>
      </c>
      <c r="G3" s="192" t="s">
        <v>168</v>
      </c>
      <c r="H3" s="192"/>
    </row>
    <row r="4" spans="6:8" ht="13.5" customHeight="1">
      <c r="F4" s="130" t="s">
        <v>150</v>
      </c>
      <c r="G4" s="193" t="s">
        <v>512</v>
      </c>
      <c r="H4" s="193"/>
    </row>
    <row r="5" spans="6:7" ht="13.5" customHeight="1">
      <c r="F5" s="130"/>
      <c r="G5" s="130"/>
    </row>
    <row r="6" spans="1:8" ht="29.25" customHeight="1">
      <c r="A6" s="203" t="s">
        <v>280</v>
      </c>
      <c r="B6" s="203"/>
      <c r="C6" s="203"/>
      <c r="D6" s="203"/>
      <c r="E6" s="203"/>
      <c r="F6" s="203"/>
      <c r="G6" s="203"/>
      <c r="H6" s="203"/>
    </row>
    <row r="7" spans="1:8" ht="14.25" customHeight="1">
      <c r="A7" s="173"/>
      <c r="B7" s="173"/>
      <c r="C7" s="173"/>
      <c r="D7" s="173"/>
      <c r="E7" s="173"/>
      <c r="F7" s="198"/>
      <c r="G7" s="199" t="s">
        <v>519</v>
      </c>
      <c r="H7" s="198"/>
    </row>
    <row r="8" spans="1:8" ht="48.75" customHeight="1">
      <c r="A8" s="131" t="s">
        <v>97</v>
      </c>
      <c r="B8" s="131" t="s">
        <v>98</v>
      </c>
      <c r="C8" s="131" t="s">
        <v>99</v>
      </c>
      <c r="D8" s="131" t="s">
        <v>100</v>
      </c>
      <c r="E8" s="131" t="s">
        <v>39</v>
      </c>
      <c r="F8" s="200" t="s">
        <v>520</v>
      </c>
      <c r="G8" s="201" t="s">
        <v>521</v>
      </c>
      <c r="H8" s="200" t="s">
        <v>522</v>
      </c>
    </row>
    <row r="9" spans="1:8" ht="17.25" customHeight="1">
      <c r="A9" s="204">
        <v>1</v>
      </c>
      <c r="B9" s="204">
        <v>2</v>
      </c>
      <c r="C9" s="204">
        <v>3</v>
      </c>
      <c r="D9" s="204">
        <v>4</v>
      </c>
      <c r="E9" s="204">
        <v>5</v>
      </c>
      <c r="F9" s="205" t="s">
        <v>527</v>
      </c>
      <c r="G9" s="205" t="s">
        <v>528</v>
      </c>
      <c r="H9" s="205" t="s">
        <v>529</v>
      </c>
    </row>
    <row r="10" spans="1:8" ht="27.75" customHeight="1">
      <c r="A10" s="132">
        <v>621</v>
      </c>
      <c r="B10" s="133"/>
      <c r="C10" s="133"/>
      <c r="D10" s="133"/>
      <c r="E10" s="134" t="s">
        <v>153</v>
      </c>
      <c r="F10" s="135">
        <f aca="true" t="shared" si="0" ref="F10:G12">F11</f>
        <v>21.698</v>
      </c>
      <c r="G10" s="135">
        <f t="shared" si="0"/>
        <v>16.48</v>
      </c>
      <c r="H10" s="136">
        <f aca="true" t="shared" si="1" ref="H10:H76">G10/F10*100</f>
        <v>75.95170061756843</v>
      </c>
    </row>
    <row r="11" spans="1:8" ht="28.5" customHeight="1">
      <c r="A11" s="133"/>
      <c r="B11" s="137" t="s">
        <v>0</v>
      </c>
      <c r="C11" s="138"/>
      <c r="D11" s="138"/>
      <c r="E11" s="139" t="s">
        <v>90</v>
      </c>
      <c r="F11" s="135">
        <f t="shared" si="0"/>
        <v>21.698</v>
      </c>
      <c r="G11" s="135">
        <f t="shared" si="0"/>
        <v>16.48</v>
      </c>
      <c r="H11" s="136">
        <f t="shared" si="1"/>
        <v>75.95170061756843</v>
      </c>
    </row>
    <row r="12" spans="1:8" ht="51">
      <c r="A12" s="133"/>
      <c r="B12" s="137" t="s">
        <v>4</v>
      </c>
      <c r="C12" s="133"/>
      <c r="D12" s="133"/>
      <c r="E12" s="134" t="s">
        <v>49</v>
      </c>
      <c r="F12" s="135">
        <f>F13</f>
        <v>21.698</v>
      </c>
      <c r="G12" s="135">
        <f t="shared" si="0"/>
        <v>16.48</v>
      </c>
      <c r="H12" s="136">
        <f t="shared" si="1"/>
        <v>75.95170061756843</v>
      </c>
    </row>
    <row r="13" spans="1:8" ht="40.5" customHeight="1">
      <c r="A13" s="133"/>
      <c r="B13" s="138"/>
      <c r="C13" s="138" t="s">
        <v>349</v>
      </c>
      <c r="D13" s="140"/>
      <c r="E13" s="141" t="s">
        <v>350</v>
      </c>
      <c r="F13" s="142">
        <f>F14+F16+F19</f>
        <v>21.698</v>
      </c>
      <c r="G13" s="142">
        <f>G14+G16+G19</f>
        <v>16.48</v>
      </c>
      <c r="H13" s="143">
        <f t="shared" si="1"/>
        <v>75.95170061756843</v>
      </c>
    </row>
    <row r="14" spans="1:8" ht="30.75" customHeight="1">
      <c r="A14" s="133"/>
      <c r="B14" s="133"/>
      <c r="C14" s="138" t="s">
        <v>354</v>
      </c>
      <c r="D14" s="133"/>
      <c r="E14" s="144" t="s">
        <v>355</v>
      </c>
      <c r="F14" s="142">
        <f>F15</f>
        <v>6</v>
      </c>
      <c r="G14" s="142">
        <f>G15</f>
        <v>3</v>
      </c>
      <c r="H14" s="143">
        <f t="shared" si="1"/>
        <v>50</v>
      </c>
    </row>
    <row r="15" spans="1:8" ht="41.25" customHeight="1">
      <c r="A15" s="133"/>
      <c r="B15" s="133"/>
      <c r="C15" s="138"/>
      <c r="D15" s="138" t="s">
        <v>5</v>
      </c>
      <c r="E15" s="144" t="s">
        <v>353</v>
      </c>
      <c r="F15" s="142">
        <v>6</v>
      </c>
      <c r="G15" s="142">
        <v>3</v>
      </c>
      <c r="H15" s="143">
        <f t="shared" si="1"/>
        <v>50</v>
      </c>
    </row>
    <row r="16" spans="1:8" ht="25.5">
      <c r="A16" s="133"/>
      <c r="B16" s="133"/>
      <c r="C16" s="138" t="s">
        <v>351</v>
      </c>
      <c r="D16" s="138"/>
      <c r="E16" s="144" t="s">
        <v>352</v>
      </c>
      <c r="F16" s="142">
        <f>F17+F18</f>
        <v>5.698</v>
      </c>
      <c r="G16" s="142">
        <f>G17+G18</f>
        <v>5.48</v>
      </c>
      <c r="H16" s="143">
        <f t="shared" si="1"/>
        <v>96.17409617409618</v>
      </c>
    </row>
    <row r="17" spans="1:8" ht="39.75" customHeight="1">
      <c r="A17" s="133"/>
      <c r="B17" s="133"/>
      <c r="C17" s="133"/>
      <c r="D17" s="145" t="s">
        <v>5</v>
      </c>
      <c r="E17" s="144" t="s">
        <v>144</v>
      </c>
      <c r="F17" s="142">
        <v>5.23</v>
      </c>
      <c r="G17" s="142">
        <v>5.23</v>
      </c>
      <c r="H17" s="143">
        <f t="shared" si="1"/>
        <v>100</v>
      </c>
    </row>
    <row r="18" spans="1:8" ht="15">
      <c r="A18" s="133"/>
      <c r="B18" s="133"/>
      <c r="C18" s="133"/>
      <c r="D18" s="138" t="s">
        <v>6</v>
      </c>
      <c r="E18" s="144" t="s">
        <v>7</v>
      </c>
      <c r="F18" s="142">
        <v>0.468</v>
      </c>
      <c r="G18" s="142">
        <v>0.25</v>
      </c>
      <c r="H18" s="143">
        <f t="shared" si="1"/>
        <v>53.41880341880342</v>
      </c>
    </row>
    <row r="19" spans="1:8" ht="38.25">
      <c r="A19" s="133"/>
      <c r="B19" s="133"/>
      <c r="C19" s="138" t="s">
        <v>364</v>
      </c>
      <c r="D19" s="138"/>
      <c r="E19" s="144" t="s">
        <v>365</v>
      </c>
      <c r="F19" s="142">
        <f>F20</f>
        <v>10</v>
      </c>
      <c r="G19" s="142">
        <f>G20</f>
        <v>8</v>
      </c>
      <c r="H19" s="143">
        <f t="shared" si="1"/>
        <v>80</v>
      </c>
    </row>
    <row r="20" spans="1:8" ht="15">
      <c r="A20" s="133"/>
      <c r="B20" s="133"/>
      <c r="C20" s="133"/>
      <c r="D20" s="138" t="s">
        <v>6</v>
      </c>
      <c r="E20" s="144" t="s">
        <v>7</v>
      </c>
      <c r="F20" s="142">
        <v>10</v>
      </c>
      <c r="G20" s="142">
        <v>8</v>
      </c>
      <c r="H20" s="143">
        <f t="shared" si="1"/>
        <v>80</v>
      </c>
    </row>
    <row r="21" spans="1:8" ht="42.75" customHeight="1">
      <c r="A21" s="132">
        <v>622</v>
      </c>
      <c r="B21" s="146"/>
      <c r="C21" s="146"/>
      <c r="D21" s="138"/>
      <c r="E21" s="134" t="s">
        <v>154</v>
      </c>
      <c r="F21" s="135">
        <f>F22+F52+F59+F76+F96+F146+F158+F151</f>
        <v>12648.810099999999</v>
      </c>
      <c r="G21" s="135">
        <f>G22+G52+G59+G76+G96+G146+G158+G151</f>
        <v>8342.57556</v>
      </c>
      <c r="H21" s="136">
        <f t="shared" si="1"/>
        <v>65.95541789341908</v>
      </c>
    </row>
    <row r="22" spans="1:8" ht="15">
      <c r="A22" s="133"/>
      <c r="B22" s="137" t="s">
        <v>0</v>
      </c>
      <c r="C22" s="138"/>
      <c r="D22" s="147"/>
      <c r="E22" s="139" t="s">
        <v>90</v>
      </c>
      <c r="F22" s="135">
        <f>F23+F31+F44+F48</f>
        <v>1613.4983</v>
      </c>
      <c r="G22" s="135">
        <f>G23+G31+G44+G48</f>
        <v>1160.124</v>
      </c>
      <c r="H22" s="136">
        <f t="shared" si="1"/>
        <v>71.90116035449185</v>
      </c>
    </row>
    <row r="23" spans="1:8" ht="41.25" customHeight="1">
      <c r="A23" s="133"/>
      <c r="B23" s="137" t="s">
        <v>1</v>
      </c>
      <c r="C23" s="138"/>
      <c r="D23" s="147"/>
      <c r="E23" s="139" t="s">
        <v>2</v>
      </c>
      <c r="F23" s="135">
        <f aca="true" t="shared" si="2" ref="F23:G25">F24</f>
        <v>147.1643</v>
      </c>
      <c r="G23" s="135">
        <f t="shared" si="2"/>
        <v>23.102</v>
      </c>
      <c r="H23" s="136">
        <f t="shared" si="1"/>
        <v>15.698100694258052</v>
      </c>
    </row>
    <row r="24" spans="1:8" ht="39.75" customHeight="1">
      <c r="A24" s="133"/>
      <c r="B24" s="138"/>
      <c r="C24" s="148" t="s">
        <v>359</v>
      </c>
      <c r="D24" s="147"/>
      <c r="E24" s="149" t="s">
        <v>356</v>
      </c>
      <c r="F24" s="142">
        <f t="shared" si="2"/>
        <v>147.1643</v>
      </c>
      <c r="G24" s="142">
        <f t="shared" si="2"/>
        <v>23.102</v>
      </c>
      <c r="H24" s="143">
        <f t="shared" si="1"/>
        <v>15.698100694258052</v>
      </c>
    </row>
    <row r="25" spans="1:8" ht="39.75" customHeight="1">
      <c r="A25" s="133"/>
      <c r="B25" s="138"/>
      <c r="C25" s="148" t="s">
        <v>360</v>
      </c>
      <c r="D25" s="147"/>
      <c r="E25" s="149" t="s">
        <v>357</v>
      </c>
      <c r="F25" s="142">
        <f t="shared" si="2"/>
        <v>147.1643</v>
      </c>
      <c r="G25" s="142">
        <f t="shared" si="2"/>
        <v>23.102</v>
      </c>
      <c r="H25" s="143">
        <f t="shared" si="1"/>
        <v>15.698100694258052</v>
      </c>
    </row>
    <row r="26" spans="1:8" ht="25.5">
      <c r="A26" s="133"/>
      <c r="B26" s="138"/>
      <c r="C26" s="148" t="s">
        <v>361</v>
      </c>
      <c r="D26" s="147"/>
      <c r="E26" s="149" t="s">
        <v>358</v>
      </c>
      <c r="F26" s="142">
        <f>F27+F29</f>
        <v>147.1643</v>
      </c>
      <c r="G26" s="142">
        <f>G27+G29</f>
        <v>23.102</v>
      </c>
      <c r="H26" s="143">
        <f t="shared" si="1"/>
        <v>15.698100694258052</v>
      </c>
    </row>
    <row r="27" spans="1:8" ht="15.75" customHeight="1">
      <c r="A27" s="133"/>
      <c r="B27" s="138"/>
      <c r="C27" s="148" t="s">
        <v>363</v>
      </c>
      <c r="D27" s="148"/>
      <c r="E27" s="149" t="s">
        <v>362</v>
      </c>
      <c r="F27" s="142">
        <f>F28</f>
        <v>23.1023</v>
      </c>
      <c r="G27" s="142">
        <f>G28</f>
        <v>23.102</v>
      </c>
      <c r="H27" s="143">
        <f t="shared" si="1"/>
        <v>99.99870142799635</v>
      </c>
    </row>
    <row r="28" spans="1:8" ht="68.25" customHeight="1">
      <c r="A28" s="133"/>
      <c r="B28" s="138"/>
      <c r="C28" s="148"/>
      <c r="D28" s="148" t="s">
        <v>3</v>
      </c>
      <c r="E28" s="149" t="s">
        <v>71</v>
      </c>
      <c r="F28" s="142">
        <v>23.1023</v>
      </c>
      <c r="G28" s="142">
        <v>23.102</v>
      </c>
      <c r="H28" s="143">
        <f t="shared" si="1"/>
        <v>99.99870142799635</v>
      </c>
    </row>
    <row r="29" spans="1:8" ht="54.75" customHeight="1">
      <c r="A29" s="133"/>
      <c r="B29" s="138"/>
      <c r="C29" s="148" t="s">
        <v>366</v>
      </c>
      <c r="D29" s="148"/>
      <c r="E29" s="149" t="s">
        <v>367</v>
      </c>
      <c r="F29" s="142">
        <f>F30</f>
        <v>124.062</v>
      </c>
      <c r="G29" s="142">
        <f>G30</f>
        <v>0</v>
      </c>
      <c r="H29" s="143">
        <f>G29/F29*100</f>
        <v>0</v>
      </c>
    </row>
    <row r="30" spans="1:8" ht="66" customHeight="1">
      <c r="A30" s="133"/>
      <c r="B30" s="138"/>
      <c r="C30" s="148"/>
      <c r="D30" s="148" t="s">
        <v>3</v>
      </c>
      <c r="E30" s="149" t="s">
        <v>71</v>
      </c>
      <c r="F30" s="142">
        <v>124.062</v>
      </c>
      <c r="G30" s="142">
        <v>0</v>
      </c>
      <c r="H30" s="143">
        <f>G30/F30*100</f>
        <v>0</v>
      </c>
    </row>
    <row r="31" spans="1:8" ht="58.5" customHeight="1">
      <c r="A31" s="133"/>
      <c r="B31" s="137" t="s">
        <v>8</v>
      </c>
      <c r="C31" s="150"/>
      <c r="D31" s="151"/>
      <c r="E31" s="134" t="s">
        <v>9</v>
      </c>
      <c r="F31" s="135">
        <f aca="true" t="shared" si="3" ref="F31:G33">F32</f>
        <v>1386.334</v>
      </c>
      <c r="G31" s="135">
        <f t="shared" si="3"/>
        <v>1087.022</v>
      </c>
      <c r="H31" s="136">
        <f t="shared" si="1"/>
        <v>78.4098204328827</v>
      </c>
    </row>
    <row r="32" spans="1:8" ht="38.25">
      <c r="A32" s="133"/>
      <c r="B32" s="138"/>
      <c r="C32" s="148" t="s">
        <v>359</v>
      </c>
      <c r="D32" s="147"/>
      <c r="E32" s="149" t="s">
        <v>356</v>
      </c>
      <c r="F32" s="142">
        <f t="shared" si="3"/>
        <v>1386.334</v>
      </c>
      <c r="G32" s="142">
        <f t="shared" si="3"/>
        <v>1087.022</v>
      </c>
      <c r="H32" s="143">
        <f t="shared" si="1"/>
        <v>78.4098204328827</v>
      </c>
    </row>
    <row r="33" spans="1:8" ht="27.75" customHeight="1">
      <c r="A33" s="133"/>
      <c r="B33" s="138"/>
      <c r="C33" s="148" t="s">
        <v>360</v>
      </c>
      <c r="D33" s="147"/>
      <c r="E33" s="149" t="s">
        <v>357</v>
      </c>
      <c r="F33" s="142">
        <f t="shared" si="3"/>
        <v>1386.334</v>
      </c>
      <c r="G33" s="142">
        <f t="shared" si="3"/>
        <v>1087.022</v>
      </c>
      <c r="H33" s="143">
        <f t="shared" si="1"/>
        <v>78.4098204328827</v>
      </c>
    </row>
    <row r="34" spans="1:8" ht="25.5">
      <c r="A34" s="133"/>
      <c r="B34" s="138"/>
      <c r="C34" s="148" t="s">
        <v>361</v>
      </c>
      <c r="D34" s="147"/>
      <c r="E34" s="149" t="s">
        <v>358</v>
      </c>
      <c r="F34" s="142">
        <f>F35+F39+F42</f>
        <v>1386.334</v>
      </c>
      <c r="G34" s="142">
        <f>G35+G39+G42</f>
        <v>1087.022</v>
      </c>
      <c r="H34" s="143">
        <f t="shared" si="1"/>
        <v>78.4098204328827</v>
      </c>
    </row>
    <row r="35" spans="1:8" ht="25.5">
      <c r="A35" s="133"/>
      <c r="B35" s="138"/>
      <c r="C35" s="148" t="s">
        <v>369</v>
      </c>
      <c r="D35" s="148"/>
      <c r="E35" s="149" t="s">
        <v>368</v>
      </c>
      <c r="F35" s="142">
        <f>F36+F37+F38</f>
        <v>1153.353</v>
      </c>
      <c r="G35" s="142">
        <f>G36+G37+G38</f>
        <v>946.4029999999999</v>
      </c>
      <c r="H35" s="143">
        <f t="shared" si="1"/>
        <v>82.05666435167723</v>
      </c>
    </row>
    <row r="36" spans="1:8" ht="42" customHeight="1">
      <c r="A36" s="133"/>
      <c r="B36" s="138"/>
      <c r="C36" s="148"/>
      <c r="D36" s="148" t="s">
        <v>3</v>
      </c>
      <c r="E36" s="144" t="s">
        <v>71</v>
      </c>
      <c r="F36" s="142">
        <v>962.976</v>
      </c>
      <c r="G36" s="142">
        <v>805.185</v>
      </c>
      <c r="H36" s="143">
        <f t="shared" si="1"/>
        <v>83.61423337653274</v>
      </c>
    </row>
    <row r="37" spans="1:8" ht="27" customHeight="1">
      <c r="A37" s="133"/>
      <c r="B37" s="138"/>
      <c r="C37" s="148"/>
      <c r="D37" s="152" t="s">
        <v>5</v>
      </c>
      <c r="E37" s="153" t="s">
        <v>144</v>
      </c>
      <c r="F37" s="142">
        <v>188.794</v>
      </c>
      <c r="G37" s="142">
        <v>140.516</v>
      </c>
      <c r="H37" s="143">
        <f t="shared" si="1"/>
        <v>74.42821276099875</v>
      </c>
    </row>
    <row r="38" spans="1:8" ht="14.25" customHeight="1">
      <c r="A38" s="133"/>
      <c r="B38" s="138"/>
      <c r="C38" s="148"/>
      <c r="D38" s="138" t="s">
        <v>6</v>
      </c>
      <c r="E38" s="153" t="s">
        <v>7</v>
      </c>
      <c r="F38" s="142">
        <v>1.583</v>
      </c>
      <c r="G38" s="142">
        <v>0.702</v>
      </c>
      <c r="H38" s="143">
        <f t="shared" si="1"/>
        <v>44.346178142766895</v>
      </c>
    </row>
    <row r="39" spans="1:8" ht="39.75" customHeight="1">
      <c r="A39" s="133"/>
      <c r="B39" s="138"/>
      <c r="C39" s="148" t="s">
        <v>366</v>
      </c>
      <c r="D39" s="148"/>
      <c r="E39" s="149" t="s">
        <v>367</v>
      </c>
      <c r="F39" s="142">
        <f>F40+F41</f>
        <v>232.606</v>
      </c>
      <c r="G39" s="142">
        <f>G40+G41</f>
        <v>140.244</v>
      </c>
      <c r="H39" s="143">
        <f t="shared" si="1"/>
        <v>60.292511801071335</v>
      </c>
    </row>
    <row r="40" spans="1:8" ht="29.25" customHeight="1">
      <c r="A40" s="133"/>
      <c r="B40" s="138"/>
      <c r="C40" s="148"/>
      <c r="D40" s="152" t="s">
        <v>5</v>
      </c>
      <c r="E40" s="153" t="s">
        <v>144</v>
      </c>
      <c r="F40" s="142">
        <v>131.3</v>
      </c>
      <c r="G40" s="142">
        <v>127.44</v>
      </c>
      <c r="H40" s="143">
        <f t="shared" si="1"/>
        <v>97.06016755521705</v>
      </c>
    </row>
    <row r="41" spans="1:8" ht="27" customHeight="1">
      <c r="A41" s="133"/>
      <c r="B41" s="138"/>
      <c r="C41" s="148"/>
      <c r="D41" s="152" t="s">
        <v>10</v>
      </c>
      <c r="E41" s="154" t="s">
        <v>11</v>
      </c>
      <c r="F41" s="142">
        <v>101.306</v>
      </c>
      <c r="G41" s="142">
        <v>12.804</v>
      </c>
      <c r="H41" s="143">
        <f t="shared" si="1"/>
        <v>12.638935502339447</v>
      </c>
    </row>
    <row r="42" spans="1:8" ht="30.75" customHeight="1">
      <c r="A42" s="133"/>
      <c r="B42" s="138"/>
      <c r="C42" s="148" t="s">
        <v>371</v>
      </c>
      <c r="D42" s="148"/>
      <c r="E42" s="149" t="s">
        <v>370</v>
      </c>
      <c r="F42" s="142">
        <f>F43</f>
        <v>0.375</v>
      </c>
      <c r="G42" s="142">
        <f>G43</f>
        <v>0.375</v>
      </c>
      <c r="H42" s="143">
        <f t="shared" si="1"/>
        <v>100</v>
      </c>
    </row>
    <row r="43" spans="1:8" ht="25.5" customHeight="1">
      <c r="A43" s="133"/>
      <c r="B43" s="138"/>
      <c r="C43" s="148"/>
      <c r="D43" s="152" t="s">
        <v>5</v>
      </c>
      <c r="E43" s="153" t="s">
        <v>144</v>
      </c>
      <c r="F43" s="142">
        <v>0.375</v>
      </c>
      <c r="G43" s="142">
        <v>0.375</v>
      </c>
      <c r="H43" s="143">
        <f t="shared" si="1"/>
        <v>100</v>
      </c>
    </row>
    <row r="44" spans="1:8" ht="20.25" customHeight="1">
      <c r="A44" s="133"/>
      <c r="B44" s="155" t="s">
        <v>13</v>
      </c>
      <c r="C44" s="155"/>
      <c r="D44" s="155"/>
      <c r="E44" s="156" t="s">
        <v>14</v>
      </c>
      <c r="F44" s="135">
        <f>F45</f>
        <v>30</v>
      </c>
      <c r="G44" s="135">
        <v>0</v>
      </c>
      <c r="H44" s="136">
        <f t="shared" si="1"/>
        <v>0</v>
      </c>
    </row>
    <row r="45" spans="1:8" ht="41.25" customHeight="1">
      <c r="A45" s="133"/>
      <c r="B45" s="155"/>
      <c r="C45" s="148" t="s">
        <v>349</v>
      </c>
      <c r="D45" s="148"/>
      <c r="E45" s="149" t="s">
        <v>350</v>
      </c>
      <c r="F45" s="142">
        <f>F46</f>
        <v>30</v>
      </c>
      <c r="G45" s="142">
        <v>0</v>
      </c>
      <c r="H45" s="143">
        <f t="shared" si="1"/>
        <v>0</v>
      </c>
    </row>
    <row r="46" spans="1:8" ht="27.75" customHeight="1">
      <c r="A46" s="133"/>
      <c r="B46" s="155"/>
      <c r="C46" s="148" t="s">
        <v>433</v>
      </c>
      <c r="D46" s="148"/>
      <c r="E46" s="149" t="s">
        <v>372</v>
      </c>
      <c r="F46" s="142">
        <f>F47</f>
        <v>30</v>
      </c>
      <c r="G46" s="142">
        <v>0</v>
      </c>
      <c r="H46" s="143">
        <f t="shared" si="1"/>
        <v>0</v>
      </c>
    </row>
    <row r="47" spans="1:8" ht="17.25" customHeight="1">
      <c r="A47" s="133"/>
      <c r="B47" s="148"/>
      <c r="C47" s="148"/>
      <c r="D47" s="148" t="s">
        <v>6</v>
      </c>
      <c r="E47" s="153" t="s">
        <v>7</v>
      </c>
      <c r="F47" s="142">
        <v>30</v>
      </c>
      <c r="G47" s="142">
        <v>0</v>
      </c>
      <c r="H47" s="143">
        <f t="shared" si="1"/>
        <v>0</v>
      </c>
    </row>
    <row r="48" spans="1:8" ht="17.25" customHeight="1">
      <c r="A48" s="133"/>
      <c r="B48" s="155" t="s">
        <v>15</v>
      </c>
      <c r="C48" s="155"/>
      <c r="D48" s="155"/>
      <c r="E48" s="156" t="s">
        <v>16</v>
      </c>
      <c r="F48" s="135">
        <v>50</v>
      </c>
      <c r="G48" s="135">
        <v>50</v>
      </c>
      <c r="H48" s="143">
        <f t="shared" si="1"/>
        <v>100</v>
      </c>
    </row>
    <row r="49" spans="1:8" ht="27.75" customHeight="1">
      <c r="A49" s="133"/>
      <c r="B49" s="155"/>
      <c r="C49" s="148" t="s">
        <v>349</v>
      </c>
      <c r="D49" s="148"/>
      <c r="E49" s="149" t="s">
        <v>350</v>
      </c>
      <c r="F49" s="142">
        <v>50</v>
      </c>
      <c r="G49" s="142">
        <v>50</v>
      </c>
      <c r="H49" s="143">
        <f t="shared" si="1"/>
        <v>100</v>
      </c>
    </row>
    <row r="50" spans="1:8" ht="17.25" customHeight="1">
      <c r="A50" s="133"/>
      <c r="B50" s="155"/>
      <c r="C50" s="148" t="s">
        <v>364</v>
      </c>
      <c r="D50" s="148"/>
      <c r="E50" s="149" t="s">
        <v>365</v>
      </c>
      <c r="F50" s="142">
        <v>50</v>
      </c>
      <c r="G50" s="142">
        <v>50</v>
      </c>
      <c r="H50" s="143">
        <f t="shared" si="1"/>
        <v>100</v>
      </c>
    </row>
    <row r="51" spans="1:8" ht="15">
      <c r="A51" s="133"/>
      <c r="B51" s="148"/>
      <c r="C51" s="148"/>
      <c r="D51" s="148" t="s">
        <v>6</v>
      </c>
      <c r="E51" s="153" t="s">
        <v>7</v>
      </c>
      <c r="F51" s="142">
        <v>50</v>
      </c>
      <c r="G51" s="142">
        <v>50</v>
      </c>
      <c r="H51" s="143">
        <f t="shared" si="1"/>
        <v>100</v>
      </c>
    </row>
    <row r="52" spans="1:8" ht="19.5" customHeight="1">
      <c r="A52" s="133"/>
      <c r="B52" s="155" t="s">
        <v>373</v>
      </c>
      <c r="C52" s="148"/>
      <c r="D52" s="148"/>
      <c r="E52" s="157" t="s">
        <v>374</v>
      </c>
      <c r="F52" s="135">
        <f aca="true" t="shared" si="4" ref="F52:G57">F53</f>
        <v>66.353</v>
      </c>
      <c r="G52" s="135">
        <f t="shared" si="4"/>
        <v>53.522</v>
      </c>
      <c r="H52" s="143">
        <f t="shared" si="1"/>
        <v>80.66251714315857</v>
      </c>
    </row>
    <row r="53" spans="1:8" ht="25.5" customHeight="1">
      <c r="A53" s="133"/>
      <c r="B53" s="155" t="s">
        <v>275</v>
      </c>
      <c r="C53" s="155"/>
      <c r="D53" s="155"/>
      <c r="E53" s="158" t="s">
        <v>277</v>
      </c>
      <c r="F53" s="135">
        <f t="shared" si="4"/>
        <v>66.353</v>
      </c>
      <c r="G53" s="135">
        <f t="shared" si="4"/>
        <v>53.522</v>
      </c>
      <c r="H53" s="143">
        <f t="shared" si="1"/>
        <v>80.66251714315857</v>
      </c>
    </row>
    <row r="54" spans="1:8" ht="39" customHeight="1">
      <c r="A54" s="133"/>
      <c r="B54" s="148"/>
      <c r="C54" s="148" t="s">
        <v>359</v>
      </c>
      <c r="D54" s="148"/>
      <c r="E54" s="149" t="s">
        <v>356</v>
      </c>
      <c r="F54" s="142">
        <f t="shared" si="4"/>
        <v>66.353</v>
      </c>
      <c r="G54" s="142">
        <f t="shared" si="4"/>
        <v>53.522</v>
      </c>
      <c r="H54" s="143">
        <f t="shared" si="1"/>
        <v>80.66251714315857</v>
      </c>
    </row>
    <row r="55" spans="1:8" ht="39.75" customHeight="1">
      <c r="A55" s="133"/>
      <c r="B55" s="148"/>
      <c r="C55" s="148" t="s">
        <v>360</v>
      </c>
      <c r="D55" s="148"/>
      <c r="E55" s="149" t="s">
        <v>357</v>
      </c>
      <c r="F55" s="142">
        <f t="shared" si="4"/>
        <v>66.353</v>
      </c>
      <c r="G55" s="142">
        <f t="shared" si="4"/>
        <v>53.522</v>
      </c>
      <c r="H55" s="143">
        <f t="shared" si="1"/>
        <v>80.66251714315857</v>
      </c>
    </row>
    <row r="56" spans="1:8" ht="27.75" customHeight="1">
      <c r="A56" s="133"/>
      <c r="B56" s="148"/>
      <c r="C56" s="148" t="s">
        <v>361</v>
      </c>
      <c r="D56" s="148"/>
      <c r="E56" s="149" t="s">
        <v>358</v>
      </c>
      <c r="F56" s="142">
        <f t="shared" si="4"/>
        <v>66.353</v>
      </c>
      <c r="G56" s="142">
        <f t="shared" si="4"/>
        <v>53.522</v>
      </c>
      <c r="H56" s="143">
        <f t="shared" si="1"/>
        <v>80.66251714315857</v>
      </c>
    </row>
    <row r="57" spans="1:8" ht="38.25">
      <c r="A57" s="133"/>
      <c r="B57" s="148"/>
      <c r="C57" s="148" t="s">
        <v>434</v>
      </c>
      <c r="D57" s="148"/>
      <c r="E57" s="149" t="s">
        <v>375</v>
      </c>
      <c r="F57" s="142">
        <f t="shared" si="4"/>
        <v>66.353</v>
      </c>
      <c r="G57" s="142">
        <f t="shared" si="4"/>
        <v>53.522</v>
      </c>
      <c r="H57" s="143">
        <f t="shared" si="1"/>
        <v>80.66251714315857</v>
      </c>
    </row>
    <row r="58" spans="1:8" ht="66.75" customHeight="1">
      <c r="A58" s="133"/>
      <c r="B58" s="148"/>
      <c r="C58" s="148"/>
      <c r="D58" s="148" t="s">
        <v>3</v>
      </c>
      <c r="E58" s="144" t="s">
        <v>71</v>
      </c>
      <c r="F58" s="142">
        <v>66.353</v>
      </c>
      <c r="G58" s="142">
        <v>53.522</v>
      </c>
      <c r="H58" s="143">
        <f t="shared" si="1"/>
        <v>80.66251714315857</v>
      </c>
    </row>
    <row r="59" spans="1:8" ht="31.5" customHeight="1">
      <c r="A59" s="133"/>
      <c r="B59" s="155" t="s">
        <v>17</v>
      </c>
      <c r="C59" s="155"/>
      <c r="D59" s="155"/>
      <c r="E59" s="134" t="s">
        <v>40</v>
      </c>
      <c r="F59" s="135">
        <f>F60+F66</f>
        <v>437.755</v>
      </c>
      <c r="G59" s="135">
        <f>G60+G66</f>
        <v>401.955</v>
      </c>
      <c r="H59" s="136">
        <f t="shared" si="1"/>
        <v>91.82190951559662</v>
      </c>
    </row>
    <row r="60" spans="1:8" ht="38.25" customHeight="1">
      <c r="A60" s="133"/>
      <c r="B60" s="155" t="s">
        <v>209</v>
      </c>
      <c r="C60" s="155"/>
      <c r="D60" s="155"/>
      <c r="E60" s="158" t="s">
        <v>210</v>
      </c>
      <c r="F60" s="135">
        <v>0.3</v>
      </c>
      <c r="G60" s="135">
        <v>0</v>
      </c>
      <c r="H60" s="136">
        <f t="shared" si="1"/>
        <v>0</v>
      </c>
    </row>
    <row r="61" spans="1:8" ht="42" customHeight="1">
      <c r="A61" s="133"/>
      <c r="B61" s="155"/>
      <c r="C61" s="148" t="s">
        <v>435</v>
      </c>
      <c r="D61" s="148"/>
      <c r="E61" s="149" t="s">
        <v>291</v>
      </c>
      <c r="F61" s="142">
        <v>0.3</v>
      </c>
      <c r="G61" s="142">
        <v>0</v>
      </c>
      <c r="H61" s="143">
        <f t="shared" si="1"/>
        <v>0</v>
      </c>
    </row>
    <row r="62" spans="1:8" ht="38.25" customHeight="1">
      <c r="A62" s="133"/>
      <c r="B62" s="155"/>
      <c r="C62" s="148" t="s">
        <v>436</v>
      </c>
      <c r="D62" s="148"/>
      <c r="E62" s="149" t="s">
        <v>376</v>
      </c>
      <c r="F62" s="142">
        <v>0.3</v>
      </c>
      <c r="G62" s="142">
        <v>0</v>
      </c>
      <c r="H62" s="143">
        <f t="shared" si="1"/>
        <v>0</v>
      </c>
    </row>
    <row r="63" spans="1:8" ht="50.25" customHeight="1">
      <c r="A63" s="133"/>
      <c r="B63" s="155"/>
      <c r="C63" s="148" t="s">
        <v>437</v>
      </c>
      <c r="D63" s="148"/>
      <c r="E63" s="149" t="s">
        <v>377</v>
      </c>
      <c r="F63" s="142">
        <v>0.3</v>
      </c>
      <c r="G63" s="142">
        <v>0</v>
      </c>
      <c r="H63" s="143">
        <f t="shared" si="1"/>
        <v>0</v>
      </c>
    </row>
    <row r="64" spans="1:8" ht="39.75" customHeight="1">
      <c r="A64" s="133"/>
      <c r="B64" s="155"/>
      <c r="C64" s="148" t="s">
        <v>438</v>
      </c>
      <c r="D64" s="148"/>
      <c r="E64" s="149" t="s">
        <v>378</v>
      </c>
      <c r="F64" s="142">
        <v>0.3</v>
      </c>
      <c r="G64" s="142">
        <v>0</v>
      </c>
      <c r="H64" s="143">
        <f t="shared" si="1"/>
        <v>0</v>
      </c>
    </row>
    <row r="65" spans="1:8" ht="41.25" customHeight="1">
      <c r="A65" s="133"/>
      <c r="B65" s="148"/>
      <c r="C65" s="148"/>
      <c r="D65" s="152" t="s">
        <v>5</v>
      </c>
      <c r="E65" s="153" t="s">
        <v>144</v>
      </c>
      <c r="F65" s="142">
        <v>0.3</v>
      </c>
      <c r="G65" s="142">
        <v>0</v>
      </c>
      <c r="H65" s="143">
        <f t="shared" si="1"/>
        <v>0</v>
      </c>
    </row>
    <row r="66" spans="1:8" ht="17.25" customHeight="1">
      <c r="A66" s="133"/>
      <c r="B66" s="155" t="s">
        <v>151</v>
      </c>
      <c r="C66" s="155"/>
      <c r="D66" s="155"/>
      <c r="E66" s="158" t="s">
        <v>152</v>
      </c>
      <c r="F66" s="135">
        <f aca="true" t="shared" si="5" ref="F66:G68">F67</f>
        <v>437.455</v>
      </c>
      <c r="G66" s="135">
        <f t="shared" si="5"/>
        <v>401.955</v>
      </c>
      <c r="H66" s="136">
        <f t="shared" si="1"/>
        <v>91.88487958761472</v>
      </c>
    </row>
    <row r="67" spans="1:8" ht="42" customHeight="1">
      <c r="A67" s="133"/>
      <c r="B67" s="155"/>
      <c r="C67" s="148" t="s">
        <v>435</v>
      </c>
      <c r="D67" s="148"/>
      <c r="E67" s="149" t="s">
        <v>291</v>
      </c>
      <c r="F67" s="142">
        <f t="shared" si="5"/>
        <v>437.455</v>
      </c>
      <c r="G67" s="142">
        <f t="shared" si="5"/>
        <v>401.955</v>
      </c>
      <c r="H67" s="143">
        <f t="shared" si="1"/>
        <v>91.88487958761472</v>
      </c>
    </row>
    <row r="68" spans="1:8" ht="27.75" customHeight="1">
      <c r="A68" s="133"/>
      <c r="B68" s="155"/>
      <c r="C68" s="148" t="s">
        <v>439</v>
      </c>
      <c r="D68" s="148"/>
      <c r="E68" s="149" t="s">
        <v>292</v>
      </c>
      <c r="F68" s="142">
        <f>F69</f>
        <v>437.455</v>
      </c>
      <c r="G68" s="142">
        <f t="shared" si="5"/>
        <v>401.955</v>
      </c>
      <c r="H68" s="143">
        <f t="shared" si="1"/>
        <v>91.88487958761472</v>
      </c>
    </row>
    <row r="69" spans="1:8" ht="25.5">
      <c r="A69" s="133"/>
      <c r="B69" s="155"/>
      <c r="C69" s="148" t="s">
        <v>440</v>
      </c>
      <c r="D69" s="148"/>
      <c r="E69" s="149" t="s">
        <v>379</v>
      </c>
      <c r="F69" s="142">
        <f>F70+F72+F74</f>
        <v>437.455</v>
      </c>
      <c r="G69" s="142">
        <f>G70+G72+G74</f>
        <v>401.955</v>
      </c>
      <c r="H69" s="143">
        <f t="shared" si="1"/>
        <v>91.88487958761472</v>
      </c>
    </row>
    <row r="70" spans="1:8" ht="42" customHeight="1">
      <c r="A70" s="133"/>
      <c r="B70" s="155"/>
      <c r="C70" s="148" t="s">
        <v>441</v>
      </c>
      <c r="D70" s="148"/>
      <c r="E70" s="149" t="s">
        <v>367</v>
      </c>
      <c r="F70" s="142">
        <f>F71</f>
        <v>412.257</v>
      </c>
      <c r="G70" s="142">
        <v>396.757</v>
      </c>
      <c r="H70" s="143">
        <f t="shared" si="1"/>
        <v>96.24020938395225</v>
      </c>
    </row>
    <row r="71" spans="1:8" ht="29.25" customHeight="1">
      <c r="A71" s="133"/>
      <c r="B71" s="148"/>
      <c r="C71" s="148"/>
      <c r="D71" s="152" t="s">
        <v>5</v>
      </c>
      <c r="E71" s="153" t="s">
        <v>144</v>
      </c>
      <c r="F71" s="142">
        <v>412.257</v>
      </c>
      <c r="G71" s="142">
        <v>396.757</v>
      </c>
      <c r="H71" s="143">
        <f t="shared" si="1"/>
        <v>96.24020938395225</v>
      </c>
    </row>
    <row r="72" spans="1:8" ht="25.5">
      <c r="A72" s="133"/>
      <c r="B72" s="155"/>
      <c r="C72" s="148" t="s">
        <v>442</v>
      </c>
      <c r="D72" s="148"/>
      <c r="E72" s="149" t="s">
        <v>380</v>
      </c>
      <c r="F72" s="142">
        <v>20</v>
      </c>
      <c r="G72" s="142">
        <v>0</v>
      </c>
      <c r="H72" s="143">
        <f t="shared" si="1"/>
        <v>0</v>
      </c>
    </row>
    <row r="73" spans="1:8" ht="37.5" customHeight="1">
      <c r="A73" s="133"/>
      <c r="B73" s="148"/>
      <c r="C73" s="148"/>
      <c r="D73" s="152" t="s">
        <v>5</v>
      </c>
      <c r="E73" s="153" t="s">
        <v>144</v>
      </c>
      <c r="F73" s="142">
        <v>20</v>
      </c>
      <c r="G73" s="142">
        <v>0</v>
      </c>
      <c r="H73" s="143">
        <f t="shared" si="1"/>
        <v>0</v>
      </c>
    </row>
    <row r="74" spans="1:8" ht="27" customHeight="1">
      <c r="A74" s="133"/>
      <c r="B74" s="155"/>
      <c r="C74" s="148" t="s">
        <v>443</v>
      </c>
      <c r="D74" s="148"/>
      <c r="E74" s="149" t="s">
        <v>381</v>
      </c>
      <c r="F74" s="142">
        <f>F75</f>
        <v>5.198</v>
      </c>
      <c r="G74" s="142">
        <f>G75</f>
        <v>5.198</v>
      </c>
      <c r="H74" s="143">
        <f t="shared" si="1"/>
        <v>100</v>
      </c>
    </row>
    <row r="75" spans="1:8" ht="24.75" customHeight="1">
      <c r="A75" s="133"/>
      <c r="B75" s="148"/>
      <c r="C75" s="148"/>
      <c r="D75" s="152" t="s">
        <v>5</v>
      </c>
      <c r="E75" s="153" t="s">
        <v>144</v>
      </c>
      <c r="F75" s="142">
        <v>5.198</v>
      </c>
      <c r="G75" s="142">
        <v>5.198</v>
      </c>
      <c r="H75" s="143">
        <f t="shared" si="1"/>
        <v>100</v>
      </c>
    </row>
    <row r="76" spans="1:8" ht="18.75" customHeight="1">
      <c r="A76" s="133"/>
      <c r="B76" s="155" t="s">
        <v>18</v>
      </c>
      <c r="C76" s="155"/>
      <c r="D76" s="155"/>
      <c r="E76" s="139" t="s">
        <v>41</v>
      </c>
      <c r="F76" s="135">
        <f>F77+F90</f>
        <v>5029.9828</v>
      </c>
      <c r="G76" s="135">
        <f>G77+G90</f>
        <v>1724.0605600000001</v>
      </c>
      <c r="H76" s="136">
        <f t="shared" si="1"/>
        <v>34.27567505797436</v>
      </c>
    </row>
    <row r="77" spans="1:8" ht="21.75" customHeight="1">
      <c r="A77" s="133"/>
      <c r="B77" s="155" t="s">
        <v>19</v>
      </c>
      <c r="C77" s="155"/>
      <c r="D77" s="155"/>
      <c r="E77" s="134" t="s">
        <v>20</v>
      </c>
      <c r="F77" s="135">
        <f aca="true" t="shared" si="6" ref="F77:G79">F78</f>
        <v>4965.777</v>
      </c>
      <c r="G77" s="135">
        <f t="shared" si="6"/>
        <v>1659.98</v>
      </c>
      <c r="H77" s="143">
        <f aca="true" t="shared" si="7" ref="H77:H141">G77/F77*100</f>
        <v>33.42840405439068</v>
      </c>
    </row>
    <row r="78" spans="1:8" ht="39" customHeight="1">
      <c r="A78" s="133"/>
      <c r="B78" s="155"/>
      <c r="C78" s="148" t="s">
        <v>444</v>
      </c>
      <c r="D78" s="148"/>
      <c r="E78" s="149" t="s">
        <v>382</v>
      </c>
      <c r="F78" s="142">
        <f t="shared" si="6"/>
        <v>4965.777</v>
      </c>
      <c r="G78" s="142">
        <f t="shared" si="6"/>
        <v>1659.98</v>
      </c>
      <c r="H78" s="143">
        <f t="shared" si="7"/>
        <v>33.42840405439068</v>
      </c>
    </row>
    <row r="79" spans="1:8" ht="38.25">
      <c r="A79" s="133"/>
      <c r="B79" s="155"/>
      <c r="C79" s="148" t="s">
        <v>445</v>
      </c>
      <c r="D79" s="148"/>
      <c r="E79" s="149" t="s">
        <v>383</v>
      </c>
      <c r="F79" s="142">
        <f t="shared" si="6"/>
        <v>4965.777</v>
      </c>
      <c r="G79" s="142">
        <f t="shared" si="6"/>
        <v>1659.98</v>
      </c>
      <c r="H79" s="143">
        <f t="shared" si="7"/>
        <v>33.42840405439068</v>
      </c>
    </row>
    <row r="80" spans="1:8" ht="27" customHeight="1">
      <c r="A80" s="133"/>
      <c r="B80" s="155"/>
      <c r="C80" s="148" t="s">
        <v>446</v>
      </c>
      <c r="D80" s="148"/>
      <c r="E80" s="149" t="s">
        <v>384</v>
      </c>
      <c r="F80" s="142">
        <f>F81+F83+F86+F88</f>
        <v>4965.777</v>
      </c>
      <c r="G80" s="142">
        <f>G81+G83+G86+G88</f>
        <v>1659.98</v>
      </c>
      <c r="H80" s="143">
        <f t="shared" si="7"/>
        <v>33.42840405439068</v>
      </c>
    </row>
    <row r="81" spans="1:8" ht="52.5" customHeight="1">
      <c r="A81" s="133"/>
      <c r="B81" s="155"/>
      <c r="C81" s="148" t="s">
        <v>447</v>
      </c>
      <c r="D81" s="148"/>
      <c r="E81" s="149" t="s">
        <v>92</v>
      </c>
      <c r="F81" s="142">
        <f>F82</f>
        <v>175.544</v>
      </c>
      <c r="G81" s="142">
        <f>G82</f>
        <v>175.544</v>
      </c>
      <c r="H81" s="143">
        <f t="shared" si="7"/>
        <v>100</v>
      </c>
    </row>
    <row r="82" spans="1:8" ht="38.25">
      <c r="A82" s="133"/>
      <c r="B82" s="148"/>
      <c r="C82" s="148"/>
      <c r="D82" s="152" t="s">
        <v>21</v>
      </c>
      <c r="E82" s="154" t="s">
        <v>22</v>
      </c>
      <c r="F82" s="142">
        <v>175.544</v>
      </c>
      <c r="G82" s="142">
        <v>175.544</v>
      </c>
      <c r="H82" s="143">
        <f t="shared" si="7"/>
        <v>100</v>
      </c>
    </row>
    <row r="83" spans="1:8" ht="56.25" customHeight="1">
      <c r="A83" s="133"/>
      <c r="B83" s="155"/>
      <c r="C83" s="148" t="s">
        <v>448</v>
      </c>
      <c r="D83" s="148"/>
      <c r="E83" s="149" t="s">
        <v>145</v>
      </c>
      <c r="F83" s="142">
        <f>F84+F85</f>
        <v>1142.517</v>
      </c>
      <c r="G83" s="142">
        <f>G84+G85</f>
        <v>191.98499999999999</v>
      </c>
      <c r="H83" s="143">
        <f t="shared" si="7"/>
        <v>16.803688697848695</v>
      </c>
    </row>
    <row r="84" spans="1:8" ht="18.75" customHeight="1">
      <c r="A84" s="133"/>
      <c r="B84" s="155"/>
      <c r="C84" s="148"/>
      <c r="D84" s="148" t="s">
        <v>44</v>
      </c>
      <c r="E84" s="149" t="s">
        <v>45</v>
      </c>
      <c r="F84" s="142">
        <v>0</v>
      </c>
      <c r="G84" s="142">
        <v>-161.672</v>
      </c>
      <c r="H84" s="143"/>
    </row>
    <row r="85" spans="1:8" ht="16.5" customHeight="1">
      <c r="A85" s="133"/>
      <c r="B85" s="148"/>
      <c r="C85" s="148"/>
      <c r="D85" s="152" t="s">
        <v>21</v>
      </c>
      <c r="E85" s="154" t="s">
        <v>22</v>
      </c>
      <c r="F85" s="142">
        <v>1142.517</v>
      </c>
      <c r="G85" s="142">
        <v>353.657</v>
      </c>
      <c r="H85" s="143">
        <f t="shared" si="7"/>
        <v>30.954200243847573</v>
      </c>
    </row>
    <row r="86" spans="1:8" ht="25.5">
      <c r="A86" s="133"/>
      <c r="B86" s="155"/>
      <c r="C86" s="148" t="s">
        <v>449</v>
      </c>
      <c r="D86" s="148"/>
      <c r="E86" s="149" t="s">
        <v>385</v>
      </c>
      <c r="F86" s="142">
        <f>F87</f>
        <v>571.5</v>
      </c>
      <c r="G86" s="142">
        <f>G87</f>
        <v>571.5</v>
      </c>
      <c r="H86" s="143">
        <f t="shared" si="7"/>
        <v>100</v>
      </c>
    </row>
    <row r="87" spans="1:8" ht="38.25">
      <c r="A87" s="133"/>
      <c r="B87" s="148"/>
      <c r="C87" s="148"/>
      <c r="D87" s="152" t="s">
        <v>21</v>
      </c>
      <c r="E87" s="154" t="s">
        <v>22</v>
      </c>
      <c r="F87" s="142">
        <v>571.5</v>
      </c>
      <c r="G87" s="142">
        <v>571.5</v>
      </c>
      <c r="H87" s="143">
        <f t="shared" si="7"/>
        <v>100</v>
      </c>
    </row>
    <row r="88" spans="1:8" ht="26.25" customHeight="1">
      <c r="A88" s="133"/>
      <c r="B88" s="155"/>
      <c r="C88" s="148" t="s">
        <v>450</v>
      </c>
      <c r="D88" s="148"/>
      <c r="E88" s="149" t="s">
        <v>386</v>
      </c>
      <c r="F88" s="142">
        <f>F89</f>
        <v>3076.216</v>
      </c>
      <c r="G88" s="142">
        <f>G89</f>
        <v>720.951</v>
      </c>
      <c r="H88" s="143">
        <f t="shared" si="7"/>
        <v>23.43629316016821</v>
      </c>
    </row>
    <row r="89" spans="1:8" ht="38.25">
      <c r="A89" s="133"/>
      <c r="B89" s="148"/>
      <c r="C89" s="148"/>
      <c r="D89" s="152" t="s">
        <v>21</v>
      </c>
      <c r="E89" s="154" t="s">
        <v>22</v>
      </c>
      <c r="F89" s="142">
        <v>3076.216</v>
      </c>
      <c r="G89" s="142">
        <v>720.951</v>
      </c>
      <c r="H89" s="143">
        <f t="shared" si="7"/>
        <v>23.43629316016821</v>
      </c>
    </row>
    <row r="90" spans="1:8" ht="25.5">
      <c r="A90" s="133"/>
      <c r="B90" s="155" t="s">
        <v>23</v>
      </c>
      <c r="C90" s="155"/>
      <c r="D90" s="155"/>
      <c r="E90" s="134" t="s">
        <v>24</v>
      </c>
      <c r="F90" s="135">
        <f aca="true" t="shared" si="8" ref="F90:G94">F91</f>
        <v>64.2058</v>
      </c>
      <c r="G90" s="135">
        <f t="shared" si="8"/>
        <v>64.08056</v>
      </c>
      <c r="H90" s="143">
        <f t="shared" si="7"/>
        <v>99.8049397406465</v>
      </c>
    </row>
    <row r="91" spans="1:8" ht="39.75" customHeight="1">
      <c r="A91" s="133"/>
      <c r="B91" s="155"/>
      <c r="C91" s="148" t="s">
        <v>444</v>
      </c>
      <c r="D91" s="148"/>
      <c r="E91" s="149" t="s">
        <v>382</v>
      </c>
      <c r="F91" s="142">
        <f t="shared" si="8"/>
        <v>64.2058</v>
      </c>
      <c r="G91" s="142">
        <f t="shared" si="8"/>
        <v>64.08056</v>
      </c>
      <c r="H91" s="143">
        <f t="shared" si="7"/>
        <v>99.8049397406465</v>
      </c>
    </row>
    <row r="92" spans="1:8" ht="28.5" customHeight="1">
      <c r="A92" s="133"/>
      <c r="B92" s="155"/>
      <c r="C92" s="148" t="s">
        <v>451</v>
      </c>
      <c r="D92" s="148"/>
      <c r="E92" s="149" t="s">
        <v>285</v>
      </c>
      <c r="F92" s="142">
        <f t="shared" si="8"/>
        <v>64.2058</v>
      </c>
      <c r="G92" s="142">
        <f t="shared" si="8"/>
        <v>64.08056</v>
      </c>
      <c r="H92" s="143">
        <f t="shared" si="7"/>
        <v>99.8049397406465</v>
      </c>
    </row>
    <row r="93" spans="1:8" ht="38.25">
      <c r="A93" s="133"/>
      <c r="B93" s="155"/>
      <c r="C93" s="148" t="s">
        <v>452</v>
      </c>
      <c r="D93" s="148"/>
      <c r="E93" s="149" t="s">
        <v>387</v>
      </c>
      <c r="F93" s="142">
        <f t="shared" si="8"/>
        <v>64.2058</v>
      </c>
      <c r="G93" s="142">
        <f t="shared" si="8"/>
        <v>64.08056</v>
      </c>
      <c r="H93" s="143">
        <f t="shared" si="7"/>
        <v>99.8049397406465</v>
      </c>
    </row>
    <row r="94" spans="1:8" ht="39.75" customHeight="1">
      <c r="A94" s="133"/>
      <c r="B94" s="155"/>
      <c r="C94" s="148" t="s">
        <v>453</v>
      </c>
      <c r="D94" s="148"/>
      <c r="E94" s="149" t="s">
        <v>388</v>
      </c>
      <c r="F94" s="142">
        <f t="shared" si="8"/>
        <v>64.2058</v>
      </c>
      <c r="G94" s="142">
        <f t="shared" si="8"/>
        <v>64.08056</v>
      </c>
      <c r="H94" s="143">
        <f t="shared" si="7"/>
        <v>99.8049397406465</v>
      </c>
    </row>
    <row r="95" spans="1:8" ht="39.75" customHeight="1">
      <c r="A95" s="133"/>
      <c r="B95" s="148"/>
      <c r="C95" s="148"/>
      <c r="D95" s="152" t="s">
        <v>5</v>
      </c>
      <c r="E95" s="153" t="s">
        <v>144</v>
      </c>
      <c r="F95" s="142">
        <v>64.2058</v>
      </c>
      <c r="G95" s="142">
        <v>64.08056</v>
      </c>
      <c r="H95" s="143">
        <f t="shared" si="7"/>
        <v>99.8049397406465</v>
      </c>
    </row>
    <row r="96" spans="1:8" ht="27.75" customHeight="1">
      <c r="A96" s="155"/>
      <c r="B96" s="155" t="s">
        <v>25</v>
      </c>
      <c r="C96" s="155"/>
      <c r="D96" s="155"/>
      <c r="E96" s="158" t="s">
        <v>43</v>
      </c>
      <c r="F96" s="135">
        <f>F97+F103+F122+F137</f>
        <v>5395.312</v>
      </c>
      <c r="G96" s="135">
        <f>G97+G103+G122+G137</f>
        <v>4912.584</v>
      </c>
      <c r="H96" s="136">
        <f t="shared" si="7"/>
        <v>91.05282511928876</v>
      </c>
    </row>
    <row r="97" spans="1:8" ht="15.75" customHeight="1">
      <c r="A97" s="155"/>
      <c r="B97" s="155" t="s">
        <v>215</v>
      </c>
      <c r="C97" s="155"/>
      <c r="D97" s="155"/>
      <c r="E97" s="158" t="s">
        <v>216</v>
      </c>
      <c r="F97" s="135">
        <v>0</v>
      </c>
      <c r="G97" s="135">
        <v>-5</v>
      </c>
      <c r="H97" s="143"/>
    </row>
    <row r="98" spans="1:8" ht="38.25">
      <c r="A98" s="155"/>
      <c r="B98" s="148"/>
      <c r="C98" s="148" t="s">
        <v>444</v>
      </c>
      <c r="D98" s="148"/>
      <c r="E98" s="149" t="s">
        <v>382</v>
      </c>
      <c r="F98" s="142">
        <f aca="true" t="shared" si="9" ref="F98:G100">F99</f>
        <v>0</v>
      </c>
      <c r="G98" s="142">
        <f t="shared" si="9"/>
        <v>-5.014</v>
      </c>
      <c r="H98" s="143"/>
    </row>
    <row r="99" spans="1:13" ht="38.25">
      <c r="A99" s="155"/>
      <c r="B99" s="148"/>
      <c r="C99" s="148" t="s">
        <v>454</v>
      </c>
      <c r="D99" s="148"/>
      <c r="E99" s="149" t="s">
        <v>287</v>
      </c>
      <c r="F99" s="142">
        <f t="shared" si="9"/>
        <v>0</v>
      </c>
      <c r="G99" s="142">
        <f t="shared" si="9"/>
        <v>-5.014</v>
      </c>
      <c r="H99" s="143"/>
      <c r="M99" s="168"/>
    </row>
    <row r="100" spans="1:12" ht="38.25">
      <c r="A100" s="155"/>
      <c r="B100" s="148"/>
      <c r="C100" s="148" t="s">
        <v>455</v>
      </c>
      <c r="D100" s="148"/>
      <c r="E100" s="149" t="s">
        <v>389</v>
      </c>
      <c r="F100" s="142">
        <f t="shared" si="9"/>
        <v>0</v>
      </c>
      <c r="G100" s="142">
        <f t="shared" si="9"/>
        <v>-5.014</v>
      </c>
      <c r="H100" s="143"/>
      <c r="J100" s="169"/>
      <c r="K100" s="169"/>
      <c r="L100" s="169"/>
    </row>
    <row r="101" spans="1:8" ht="25.5">
      <c r="A101" s="155"/>
      <c r="B101" s="148"/>
      <c r="C101" s="148" t="s">
        <v>456</v>
      </c>
      <c r="D101" s="148"/>
      <c r="E101" s="149" t="s">
        <v>390</v>
      </c>
      <c r="F101" s="142">
        <v>0</v>
      </c>
      <c r="G101" s="142">
        <v>-5.014</v>
      </c>
      <c r="H101" s="143"/>
    </row>
    <row r="102" spans="1:8" ht="38.25" customHeight="1">
      <c r="A102" s="148"/>
      <c r="B102" s="148"/>
      <c r="C102" s="148"/>
      <c r="D102" s="152" t="s">
        <v>21</v>
      </c>
      <c r="E102" s="154" t="s">
        <v>22</v>
      </c>
      <c r="F102" s="142">
        <v>0</v>
      </c>
      <c r="G102" s="142">
        <v>-5.014</v>
      </c>
      <c r="H102" s="143"/>
    </row>
    <row r="103" spans="1:8" ht="17.25" customHeight="1">
      <c r="A103" s="155"/>
      <c r="B103" s="155" t="s">
        <v>26</v>
      </c>
      <c r="C103" s="155"/>
      <c r="D103" s="155"/>
      <c r="E103" s="158" t="s">
        <v>27</v>
      </c>
      <c r="F103" s="135">
        <f>F104</f>
        <v>3891.785</v>
      </c>
      <c r="G103" s="135">
        <f>G104</f>
        <v>3577.83</v>
      </c>
      <c r="H103" s="143">
        <f t="shared" si="7"/>
        <v>91.93287912872886</v>
      </c>
    </row>
    <row r="104" spans="1:8" ht="27.75" customHeight="1">
      <c r="A104" s="155"/>
      <c r="B104" s="155"/>
      <c r="C104" s="148" t="s">
        <v>457</v>
      </c>
      <c r="D104" s="148"/>
      <c r="E104" s="149" t="s">
        <v>382</v>
      </c>
      <c r="F104" s="142">
        <f>F105</f>
        <v>3891.785</v>
      </c>
      <c r="G104" s="142">
        <f>G105</f>
        <v>3577.83</v>
      </c>
      <c r="H104" s="143">
        <f t="shared" si="7"/>
        <v>91.93287912872886</v>
      </c>
    </row>
    <row r="105" spans="1:8" ht="39.75" customHeight="1">
      <c r="A105" s="155"/>
      <c r="B105" s="155"/>
      <c r="C105" s="148" t="s">
        <v>458</v>
      </c>
      <c r="D105" s="148"/>
      <c r="E105" s="149" t="s">
        <v>298</v>
      </c>
      <c r="F105" s="142">
        <f>F106+F113</f>
        <v>3891.785</v>
      </c>
      <c r="G105" s="142">
        <f>G106+G113</f>
        <v>3577.83</v>
      </c>
      <c r="H105" s="143">
        <f t="shared" si="7"/>
        <v>91.93287912872886</v>
      </c>
    </row>
    <row r="106" spans="1:8" ht="25.5">
      <c r="A106" s="155"/>
      <c r="B106" s="155"/>
      <c r="C106" s="148" t="s">
        <v>459</v>
      </c>
      <c r="D106" s="148"/>
      <c r="E106" s="149" t="s">
        <v>391</v>
      </c>
      <c r="F106" s="142">
        <f>F107+F109+F111</f>
        <v>2413.179</v>
      </c>
      <c r="G106" s="142">
        <f>G107+G109+G111</f>
        <v>2191.181</v>
      </c>
      <c r="H106" s="143">
        <f t="shared" si="7"/>
        <v>90.80059954110324</v>
      </c>
    </row>
    <row r="107" spans="1:8" ht="54" customHeight="1">
      <c r="A107" s="155"/>
      <c r="B107" s="155"/>
      <c r="C107" s="148" t="s">
        <v>460</v>
      </c>
      <c r="D107" s="148"/>
      <c r="E107" s="149" t="s">
        <v>92</v>
      </c>
      <c r="F107" s="142">
        <f>F108</f>
        <v>2082.585</v>
      </c>
      <c r="G107" s="142">
        <f>G108</f>
        <v>1860.587</v>
      </c>
      <c r="H107" s="143">
        <f t="shared" si="7"/>
        <v>89.34026702391499</v>
      </c>
    </row>
    <row r="108" spans="1:8" ht="19.5" customHeight="1">
      <c r="A108" s="148"/>
      <c r="B108" s="148"/>
      <c r="C108" s="148"/>
      <c r="D108" s="148" t="s">
        <v>6</v>
      </c>
      <c r="E108" s="153" t="s">
        <v>7</v>
      </c>
      <c r="F108" s="142">
        <v>2082.585</v>
      </c>
      <c r="G108" s="142">
        <v>1860.587</v>
      </c>
      <c r="H108" s="143">
        <f t="shared" si="7"/>
        <v>89.34026702391499</v>
      </c>
    </row>
    <row r="109" spans="1:8" ht="26.25" customHeight="1">
      <c r="A109" s="148"/>
      <c r="B109" s="148"/>
      <c r="C109" s="148" t="s">
        <v>461</v>
      </c>
      <c r="D109" s="148"/>
      <c r="E109" s="149" t="s">
        <v>424</v>
      </c>
      <c r="F109" s="142">
        <f>F110</f>
        <v>99.196</v>
      </c>
      <c r="G109" s="142">
        <f>G110</f>
        <v>99.196</v>
      </c>
      <c r="H109" s="143">
        <f t="shared" si="7"/>
        <v>100</v>
      </c>
    </row>
    <row r="110" spans="1:8" ht="39.75" customHeight="1">
      <c r="A110" s="148"/>
      <c r="B110" s="148"/>
      <c r="C110" s="148"/>
      <c r="D110" s="148" t="s">
        <v>21</v>
      </c>
      <c r="E110" s="153" t="s">
        <v>22</v>
      </c>
      <c r="F110" s="142">
        <v>99.196</v>
      </c>
      <c r="G110" s="142">
        <v>99.196</v>
      </c>
      <c r="H110" s="143">
        <f t="shared" si="7"/>
        <v>100</v>
      </c>
    </row>
    <row r="111" spans="1:8" ht="53.25" customHeight="1">
      <c r="A111" s="155"/>
      <c r="B111" s="155"/>
      <c r="C111" s="148" t="s">
        <v>462</v>
      </c>
      <c r="D111" s="148"/>
      <c r="E111" s="149" t="s">
        <v>392</v>
      </c>
      <c r="F111" s="142">
        <f>F112</f>
        <v>231.398</v>
      </c>
      <c r="G111" s="142">
        <f>G112</f>
        <v>231.398</v>
      </c>
      <c r="H111" s="143">
        <f t="shared" si="7"/>
        <v>100</v>
      </c>
    </row>
    <row r="112" spans="1:8" ht="24.75" customHeight="1">
      <c r="A112" s="148"/>
      <c r="B112" s="148"/>
      <c r="C112" s="148"/>
      <c r="D112" s="148" t="s">
        <v>6</v>
      </c>
      <c r="E112" s="153" t="s">
        <v>7</v>
      </c>
      <c r="F112" s="142">
        <v>231.398</v>
      </c>
      <c r="G112" s="142">
        <v>231.398</v>
      </c>
      <c r="H112" s="143">
        <f t="shared" si="7"/>
        <v>100</v>
      </c>
    </row>
    <row r="113" spans="1:8" ht="29.25" customHeight="1">
      <c r="A113" s="155"/>
      <c r="B113" s="155"/>
      <c r="C113" s="148" t="s">
        <v>463</v>
      </c>
      <c r="D113" s="148"/>
      <c r="E113" s="149" t="s">
        <v>393</v>
      </c>
      <c r="F113" s="142">
        <f>F114+F116+F118+F120</f>
        <v>1478.606</v>
      </c>
      <c r="G113" s="142">
        <f>G114+G116+G118+G120</f>
        <v>1386.6490000000001</v>
      </c>
      <c r="H113" s="143">
        <f t="shared" si="7"/>
        <v>93.78083140471499</v>
      </c>
    </row>
    <row r="114" spans="1:8" ht="39" customHeight="1">
      <c r="A114" s="155"/>
      <c r="B114" s="155"/>
      <c r="C114" s="148" t="s">
        <v>464</v>
      </c>
      <c r="D114" s="148"/>
      <c r="E114" s="149" t="s">
        <v>92</v>
      </c>
      <c r="F114" s="142">
        <f>F115</f>
        <v>880.683</v>
      </c>
      <c r="G114" s="142">
        <f>G115</f>
        <v>788.726</v>
      </c>
      <c r="H114" s="143">
        <f t="shared" si="7"/>
        <v>89.55844497963513</v>
      </c>
    </row>
    <row r="115" spans="1:8" ht="26.25" customHeight="1">
      <c r="A115" s="148"/>
      <c r="B115" s="148"/>
      <c r="C115" s="148"/>
      <c r="D115" s="152" t="s">
        <v>21</v>
      </c>
      <c r="E115" s="154" t="s">
        <v>22</v>
      </c>
      <c r="F115" s="142">
        <v>880.683</v>
      </c>
      <c r="G115" s="142">
        <v>788.726</v>
      </c>
      <c r="H115" s="143">
        <f t="shared" si="7"/>
        <v>89.55844497963513</v>
      </c>
    </row>
    <row r="116" spans="1:8" ht="27.75" customHeight="1">
      <c r="A116" s="155"/>
      <c r="B116" s="155"/>
      <c r="C116" s="148" t="s">
        <v>465</v>
      </c>
      <c r="D116" s="148"/>
      <c r="E116" s="149" t="s">
        <v>394</v>
      </c>
      <c r="F116" s="142">
        <f>F117</f>
        <v>448.157</v>
      </c>
      <c r="G116" s="142">
        <f>G117</f>
        <v>448.157</v>
      </c>
      <c r="H116" s="143">
        <f t="shared" si="7"/>
        <v>100</v>
      </c>
    </row>
    <row r="117" spans="1:8" ht="38.25">
      <c r="A117" s="148"/>
      <c r="B117" s="148"/>
      <c r="C117" s="148"/>
      <c r="D117" s="152" t="s">
        <v>21</v>
      </c>
      <c r="E117" s="154" t="s">
        <v>22</v>
      </c>
      <c r="F117" s="142">
        <v>448.157</v>
      </c>
      <c r="G117" s="142">
        <v>448.157</v>
      </c>
      <c r="H117" s="143">
        <f t="shared" si="7"/>
        <v>100</v>
      </c>
    </row>
    <row r="118" spans="1:8" ht="38.25">
      <c r="A118" s="155"/>
      <c r="B118" s="155"/>
      <c r="C118" s="148" t="s">
        <v>466</v>
      </c>
      <c r="D118" s="148"/>
      <c r="E118" s="149" t="s">
        <v>395</v>
      </c>
      <c r="F118" s="142">
        <f>F119</f>
        <v>45.856</v>
      </c>
      <c r="G118" s="142">
        <f>G119</f>
        <v>45.856</v>
      </c>
      <c r="H118" s="143">
        <f t="shared" si="7"/>
        <v>100</v>
      </c>
    </row>
    <row r="119" spans="1:8" ht="38.25">
      <c r="A119" s="148"/>
      <c r="B119" s="148"/>
      <c r="C119" s="148"/>
      <c r="D119" s="152" t="s">
        <v>21</v>
      </c>
      <c r="E119" s="154" t="s">
        <v>22</v>
      </c>
      <c r="F119" s="142">
        <v>45.856</v>
      </c>
      <c r="G119" s="142">
        <v>45.856</v>
      </c>
      <c r="H119" s="143">
        <f t="shared" si="7"/>
        <v>100</v>
      </c>
    </row>
    <row r="120" spans="1:8" ht="51">
      <c r="A120" s="155"/>
      <c r="B120" s="155"/>
      <c r="C120" s="148" t="s">
        <v>467</v>
      </c>
      <c r="D120" s="148"/>
      <c r="E120" s="149" t="s">
        <v>396</v>
      </c>
      <c r="F120" s="142">
        <f>F121</f>
        <v>103.91</v>
      </c>
      <c r="G120" s="142">
        <f>G121</f>
        <v>103.91</v>
      </c>
      <c r="H120" s="143">
        <f t="shared" si="7"/>
        <v>100</v>
      </c>
    </row>
    <row r="121" spans="1:8" ht="38.25">
      <c r="A121" s="148"/>
      <c r="B121" s="148"/>
      <c r="C121" s="148"/>
      <c r="D121" s="152" t="s">
        <v>21</v>
      </c>
      <c r="E121" s="154" t="s">
        <v>22</v>
      </c>
      <c r="F121" s="142">
        <v>103.91</v>
      </c>
      <c r="G121" s="142">
        <v>103.91</v>
      </c>
      <c r="H121" s="143">
        <f t="shared" si="7"/>
        <v>100</v>
      </c>
    </row>
    <row r="122" spans="1:8" ht="16.5" customHeight="1">
      <c r="A122" s="155"/>
      <c r="B122" s="155" t="s">
        <v>101</v>
      </c>
      <c r="C122" s="155"/>
      <c r="D122" s="155"/>
      <c r="E122" s="158" t="s">
        <v>102</v>
      </c>
      <c r="F122" s="135">
        <f>F123+F134</f>
        <v>236.017</v>
      </c>
      <c r="G122" s="135">
        <f>G123+G134</f>
        <v>79.12599999999999</v>
      </c>
      <c r="H122" s="143">
        <f t="shared" si="7"/>
        <v>33.52555112555451</v>
      </c>
    </row>
    <row r="123" spans="1:8" ht="42.75" customHeight="1">
      <c r="A123" s="155"/>
      <c r="B123" s="155"/>
      <c r="C123" s="148" t="s">
        <v>444</v>
      </c>
      <c r="D123" s="148"/>
      <c r="E123" s="149" t="s">
        <v>382</v>
      </c>
      <c r="F123" s="142">
        <f>F124</f>
        <v>236.017</v>
      </c>
      <c r="G123" s="142">
        <f>G124</f>
        <v>100.93599999999999</v>
      </c>
      <c r="H123" s="143">
        <f t="shared" si="7"/>
        <v>42.76641089413051</v>
      </c>
    </row>
    <row r="124" spans="1:8" ht="16.5" customHeight="1">
      <c r="A124" s="155"/>
      <c r="B124" s="155"/>
      <c r="C124" s="148" t="s">
        <v>468</v>
      </c>
      <c r="D124" s="148"/>
      <c r="E124" s="149" t="s">
        <v>297</v>
      </c>
      <c r="F124" s="142">
        <f>F125</f>
        <v>236.017</v>
      </c>
      <c r="G124" s="142">
        <f>G125</f>
        <v>100.93599999999999</v>
      </c>
      <c r="H124" s="143">
        <f t="shared" si="7"/>
        <v>42.76641089413051</v>
      </c>
    </row>
    <row r="125" spans="1:8" ht="40.5" customHeight="1">
      <c r="A125" s="155"/>
      <c r="B125" s="155"/>
      <c r="C125" s="148" t="s">
        <v>469</v>
      </c>
      <c r="D125" s="148"/>
      <c r="E125" s="149" t="s">
        <v>397</v>
      </c>
      <c r="F125" s="142">
        <f>F126+F128+F130+F132</f>
        <v>236.017</v>
      </c>
      <c r="G125" s="142">
        <f>G126+G128+G130+G132</f>
        <v>100.93599999999999</v>
      </c>
      <c r="H125" s="143">
        <f t="shared" si="7"/>
        <v>42.76641089413051</v>
      </c>
    </row>
    <row r="126" spans="1:8" ht="52.5" customHeight="1">
      <c r="A126" s="155"/>
      <c r="B126" s="155"/>
      <c r="C126" s="148" t="s">
        <v>470</v>
      </c>
      <c r="D126" s="148"/>
      <c r="E126" s="149" t="s">
        <v>92</v>
      </c>
      <c r="F126" s="142">
        <f>F127</f>
        <v>26.699</v>
      </c>
      <c r="G126" s="142">
        <f>G127</f>
        <v>-34.302</v>
      </c>
      <c r="H126" s="143">
        <f t="shared" si="7"/>
        <v>-128.47672197460577</v>
      </c>
    </row>
    <row r="127" spans="1:8" ht="38.25">
      <c r="A127" s="148"/>
      <c r="B127" s="148"/>
      <c r="C127" s="148"/>
      <c r="D127" s="152" t="s">
        <v>21</v>
      </c>
      <c r="E127" s="154" t="s">
        <v>22</v>
      </c>
      <c r="F127" s="142">
        <v>26.699</v>
      </c>
      <c r="G127" s="142">
        <v>-34.302</v>
      </c>
      <c r="H127" s="143">
        <f t="shared" si="7"/>
        <v>-128.47672197460577</v>
      </c>
    </row>
    <row r="128" spans="1:8" ht="25.5">
      <c r="A128" s="155"/>
      <c r="B128" s="155"/>
      <c r="C128" s="148" t="s">
        <v>471</v>
      </c>
      <c r="D128" s="148"/>
      <c r="E128" s="149" t="s">
        <v>398</v>
      </c>
      <c r="F128" s="142">
        <f>F129</f>
        <v>127.248</v>
      </c>
      <c r="G128" s="142">
        <f>G129</f>
        <v>53.268</v>
      </c>
      <c r="H128" s="143">
        <f t="shared" si="7"/>
        <v>41.861561674839685</v>
      </c>
    </row>
    <row r="129" spans="1:8" ht="39" customHeight="1">
      <c r="A129" s="148"/>
      <c r="B129" s="148"/>
      <c r="C129" s="148"/>
      <c r="D129" s="152" t="s">
        <v>21</v>
      </c>
      <c r="E129" s="154" t="s">
        <v>22</v>
      </c>
      <c r="F129" s="142">
        <v>127.248</v>
      </c>
      <c r="G129" s="142">
        <v>53.268</v>
      </c>
      <c r="H129" s="143">
        <f t="shared" si="7"/>
        <v>41.861561674839685</v>
      </c>
    </row>
    <row r="130" spans="1:8" ht="19.5" customHeight="1">
      <c r="A130" s="148"/>
      <c r="B130" s="148"/>
      <c r="C130" s="148" t="s">
        <v>472</v>
      </c>
      <c r="D130" s="148"/>
      <c r="E130" s="149" t="s">
        <v>425</v>
      </c>
      <c r="F130" s="142">
        <v>0</v>
      </c>
      <c r="G130" s="142">
        <v>-0.1</v>
      </c>
      <c r="H130" s="143"/>
    </row>
    <row r="131" spans="1:8" ht="39" customHeight="1">
      <c r="A131" s="148"/>
      <c r="B131" s="148"/>
      <c r="C131" s="148"/>
      <c r="D131" s="152" t="s">
        <v>21</v>
      </c>
      <c r="E131" s="154" t="s">
        <v>22</v>
      </c>
      <c r="F131" s="142">
        <v>0</v>
      </c>
      <c r="G131" s="142">
        <f>-97.77/1000</f>
        <v>-0.09777</v>
      </c>
      <c r="H131" s="143"/>
    </row>
    <row r="132" spans="1:8" ht="25.5">
      <c r="A132" s="155"/>
      <c r="B132" s="155"/>
      <c r="C132" s="148" t="s">
        <v>473</v>
      </c>
      <c r="D132" s="148"/>
      <c r="E132" s="149" t="s">
        <v>399</v>
      </c>
      <c r="F132" s="142">
        <f>F133</f>
        <v>82.07</v>
      </c>
      <c r="G132" s="142">
        <f>G133</f>
        <v>82.07</v>
      </c>
      <c r="H132" s="143">
        <f t="shared" si="7"/>
        <v>100</v>
      </c>
    </row>
    <row r="133" spans="1:8" ht="38.25">
      <c r="A133" s="148"/>
      <c r="B133" s="148"/>
      <c r="C133" s="148"/>
      <c r="D133" s="152" t="s">
        <v>21</v>
      </c>
      <c r="E133" s="154" t="s">
        <v>22</v>
      </c>
      <c r="F133" s="142">
        <v>82.07</v>
      </c>
      <c r="G133" s="142">
        <v>82.07</v>
      </c>
      <c r="H133" s="143">
        <f t="shared" si="7"/>
        <v>100</v>
      </c>
    </row>
    <row r="134" spans="1:8" ht="25.5">
      <c r="A134" s="155"/>
      <c r="B134" s="155"/>
      <c r="C134" s="148" t="s">
        <v>474</v>
      </c>
      <c r="D134" s="148"/>
      <c r="E134" s="149" t="s">
        <v>294</v>
      </c>
      <c r="F134" s="142">
        <v>0</v>
      </c>
      <c r="G134" s="142">
        <v>-21.81</v>
      </c>
      <c r="H134" s="143"/>
    </row>
    <row r="135" spans="1:8" ht="25.5">
      <c r="A135" s="155"/>
      <c r="B135" s="155"/>
      <c r="C135" s="148" t="s">
        <v>475</v>
      </c>
      <c r="D135" s="148"/>
      <c r="E135" s="149" t="s">
        <v>427</v>
      </c>
      <c r="F135" s="142">
        <v>0</v>
      </c>
      <c r="G135" s="142">
        <v>-21.81</v>
      </c>
      <c r="H135" s="143"/>
    </row>
    <row r="136" spans="1:8" ht="17.25" customHeight="1">
      <c r="A136" s="148"/>
      <c r="B136" s="148"/>
      <c r="C136" s="148"/>
      <c r="D136" s="148" t="s">
        <v>44</v>
      </c>
      <c r="E136" s="144" t="s">
        <v>45</v>
      </c>
      <c r="F136" s="142">
        <v>0</v>
      </c>
      <c r="G136" s="142">
        <v>-21.81</v>
      </c>
      <c r="H136" s="143"/>
    </row>
    <row r="137" spans="1:8" ht="28.5" customHeight="1">
      <c r="A137" s="155"/>
      <c r="B137" s="155" t="s">
        <v>28</v>
      </c>
      <c r="C137" s="155"/>
      <c r="D137" s="155"/>
      <c r="E137" s="158" t="s">
        <v>29</v>
      </c>
      <c r="F137" s="135">
        <f>F138</f>
        <v>1267.51</v>
      </c>
      <c r="G137" s="135">
        <f>G138</f>
        <v>1260.628</v>
      </c>
      <c r="H137" s="143">
        <f t="shared" si="7"/>
        <v>99.45704570378142</v>
      </c>
    </row>
    <row r="138" spans="1:8" ht="42" customHeight="1">
      <c r="A138" s="155"/>
      <c r="B138" s="155"/>
      <c r="C138" s="148" t="s">
        <v>444</v>
      </c>
      <c r="D138" s="148"/>
      <c r="E138" s="149" t="s">
        <v>382</v>
      </c>
      <c r="F138" s="142">
        <f>F139+F143</f>
        <v>1267.51</v>
      </c>
      <c r="G138" s="142">
        <f>G139+G143</f>
        <v>1260.628</v>
      </c>
      <c r="H138" s="143">
        <f t="shared" si="7"/>
        <v>99.45704570378142</v>
      </c>
    </row>
    <row r="139" spans="1:8" ht="39" customHeight="1">
      <c r="A139" s="155"/>
      <c r="B139" s="155"/>
      <c r="C139" s="148" t="s">
        <v>454</v>
      </c>
      <c r="D139" s="148"/>
      <c r="E139" s="149" t="s">
        <v>287</v>
      </c>
      <c r="F139" s="142">
        <f aca="true" t="shared" si="10" ref="F139:G141">F140</f>
        <v>24.736</v>
      </c>
      <c r="G139" s="142">
        <f t="shared" si="10"/>
        <v>17.854</v>
      </c>
      <c r="H139" s="143">
        <f t="shared" si="7"/>
        <v>72.17820181112548</v>
      </c>
    </row>
    <row r="140" spans="1:8" ht="41.25" customHeight="1">
      <c r="A140" s="155"/>
      <c r="B140" s="155"/>
      <c r="C140" s="148" t="s">
        <v>455</v>
      </c>
      <c r="D140" s="148"/>
      <c r="E140" s="149" t="s">
        <v>389</v>
      </c>
      <c r="F140" s="142">
        <f t="shared" si="10"/>
        <v>24.736</v>
      </c>
      <c r="G140" s="142">
        <f t="shared" si="10"/>
        <v>17.854</v>
      </c>
      <c r="H140" s="143">
        <f t="shared" si="7"/>
        <v>72.17820181112548</v>
      </c>
    </row>
    <row r="141" spans="1:8" ht="41.25" customHeight="1">
      <c r="A141" s="155"/>
      <c r="B141" s="155"/>
      <c r="C141" s="148" t="s">
        <v>476</v>
      </c>
      <c r="D141" s="148"/>
      <c r="E141" s="149" t="s">
        <v>401</v>
      </c>
      <c r="F141" s="142">
        <f t="shared" si="10"/>
        <v>24.736</v>
      </c>
      <c r="G141" s="142">
        <f t="shared" si="10"/>
        <v>17.854</v>
      </c>
      <c r="H141" s="143">
        <f t="shared" si="7"/>
        <v>72.17820181112548</v>
      </c>
    </row>
    <row r="142" spans="1:8" ht="26.25" customHeight="1">
      <c r="A142" s="148"/>
      <c r="B142" s="148"/>
      <c r="C142" s="148"/>
      <c r="D142" s="152" t="s">
        <v>5</v>
      </c>
      <c r="E142" s="153" t="s">
        <v>144</v>
      </c>
      <c r="F142" s="142">
        <v>24.736</v>
      </c>
      <c r="G142" s="142">
        <v>17.854</v>
      </c>
      <c r="H142" s="143">
        <f aca="true" t="shared" si="11" ref="H142:H203">G142/F142*100</f>
        <v>72.17820181112548</v>
      </c>
    </row>
    <row r="143" spans="1:8" ht="30.75" customHeight="1">
      <c r="A143" s="155"/>
      <c r="B143" s="155"/>
      <c r="C143" s="148" t="s">
        <v>477</v>
      </c>
      <c r="D143" s="148"/>
      <c r="E143" s="149" t="s">
        <v>161</v>
      </c>
      <c r="F143" s="142">
        <f>F144</f>
        <v>1242.774</v>
      </c>
      <c r="G143" s="142">
        <f>G144</f>
        <v>1242.774</v>
      </c>
      <c r="H143" s="143">
        <f t="shared" si="11"/>
        <v>100</v>
      </c>
    </row>
    <row r="144" spans="1:8" ht="42" customHeight="1">
      <c r="A144" s="155"/>
      <c r="B144" s="155"/>
      <c r="C144" s="148" t="s">
        <v>478</v>
      </c>
      <c r="D144" s="148"/>
      <c r="E144" s="149" t="s">
        <v>402</v>
      </c>
      <c r="F144" s="142">
        <v>1242.774</v>
      </c>
      <c r="G144" s="142">
        <v>1242.774</v>
      </c>
      <c r="H144" s="143">
        <f t="shared" si="11"/>
        <v>100</v>
      </c>
    </row>
    <row r="145" spans="1:8" ht="28.5" customHeight="1">
      <c r="A145" s="148"/>
      <c r="B145" s="148"/>
      <c r="C145" s="148"/>
      <c r="D145" s="152" t="s">
        <v>21</v>
      </c>
      <c r="E145" s="154" t="s">
        <v>22</v>
      </c>
      <c r="F145" s="142">
        <v>1242.774</v>
      </c>
      <c r="G145" s="142">
        <v>1242.774</v>
      </c>
      <c r="H145" s="143">
        <f t="shared" si="11"/>
        <v>100</v>
      </c>
    </row>
    <row r="146" spans="1:8" ht="18" customHeight="1">
      <c r="A146" s="155"/>
      <c r="B146" s="155" t="s">
        <v>156</v>
      </c>
      <c r="C146" s="155"/>
      <c r="D146" s="155"/>
      <c r="E146" s="158" t="s">
        <v>403</v>
      </c>
      <c r="F146" s="135">
        <v>28</v>
      </c>
      <c r="G146" s="135">
        <v>28</v>
      </c>
      <c r="H146" s="136">
        <f t="shared" si="11"/>
        <v>100</v>
      </c>
    </row>
    <row r="147" spans="1:8" ht="15">
      <c r="A147" s="155"/>
      <c r="B147" s="155" t="s">
        <v>278</v>
      </c>
      <c r="C147" s="155"/>
      <c r="D147" s="155"/>
      <c r="E147" s="158" t="s">
        <v>404</v>
      </c>
      <c r="F147" s="135">
        <v>28</v>
      </c>
      <c r="G147" s="135">
        <v>28</v>
      </c>
      <c r="H147" s="136">
        <f t="shared" si="11"/>
        <v>100</v>
      </c>
    </row>
    <row r="148" spans="1:8" ht="38.25">
      <c r="A148" s="155"/>
      <c r="B148" s="148"/>
      <c r="C148" s="148" t="s">
        <v>349</v>
      </c>
      <c r="D148" s="148"/>
      <c r="E148" s="149" t="s">
        <v>350</v>
      </c>
      <c r="F148" s="142">
        <v>28</v>
      </c>
      <c r="G148" s="142">
        <v>28</v>
      </c>
      <c r="H148" s="143">
        <f t="shared" si="11"/>
        <v>100</v>
      </c>
    </row>
    <row r="149" spans="1:8" ht="54" customHeight="1">
      <c r="A149" s="155"/>
      <c r="B149" s="148"/>
      <c r="C149" s="148" t="s">
        <v>479</v>
      </c>
      <c r="D149" s="148"/>
      <c r="E149" s="149" t="s">
        <v>405</v>
      </c>
      <c r="F149" s="142">
        <v>28</v>
      </c>
      <c r="G149" s="142">
        <v>28</v>
      </c>
      <c r="H149" s="143">
        <f t="shared" si="11"/>
        <v>100</v>
      </c>
    </row>
    <row r="150" spans="1:8" ht="38.25">
      <c r="A150" s="148"/>
      <c r="B150" s="148"/>
      <c r="C150" s="148"/>
      <c r="D150" s="152" t="s">
        <v>21</v>
      </c>
      <c r="E150" s="154" t="s">
        <v>22</v>
      </c>
      <c r="F150" s="142">
        <v>28</v>
      </c>
      <c r="G150" s="142">
        <v>28</v>
      </c>
      <c r="H150" s="143">
        <f t="shared" si="11"/>
        <v>100</v>
      </c>
    </row>
    <row r="151" spans="1:8" ht="15">
      <c r="A151" s="155"/>
      <c r="B151" s="155" t="s">
        <v>33</v>
      </c>
      <c r="C151" s="159"/>
      <c r="D151" s="137"/>
      <c r="E151" s="156" t="s">
        <v>42</v>
      </c>
      <c r="F151" s="135">
        <f aca="true" t="shared" si="12" ref="F151:G156">F152</f>
        <v>57.909</v>
      </c>
      <c r="G151" s="135">
        <f t="shared" si="12"/>
        <v>42.33</v>
      </c>
      <c r="H151" s="136">
        <f t="shared" si="11"/>
        <v>73.09744599285085</v>
      </c>
    </row>
    <row r="152" spans="1:8" ht="15">
      <c r="A152" s="155"/>
      <c r="B152" s="155" t="s">
        <v>34</v>
      </c>
      <c r="C152" s="155"/>
      <c r="D152" s="155"/>
      <c r="E152" s="156" t="s">
        <v>35</v>
      </c>
      <c r="F152" s="135">
        <f t="shared" si="12"/>
        <v>57.909</v>
      </c>
      <c r="G152" s="135">
        <f t="shared" si="12"/>
        <v>42.33</v>
      </c>
      <c r="H152" s="136">
        <f t="shared" si="11"/>
        <v>73.09744599285085</v>
      </c>
    </row>
    <row r="153" spans="1:8" ht="38.25">
      <c r="A153" s="155"/>
      <c r="B153" s="155"/>
      <c r="C153" s="148" t="s">
        <v>359</v>
      </c>
      <c r="D153" s="148"/>
      <c r="E153" s="149" t="s">
        <v>356</v>
      </c>
      <c r="F153" s="142">
        <f t="shared" si="12"/>
        <v>57.909</v>
      </c>
      <c r="G153" s="142">
        <f t="shared" si="12"/>
        <v>42.33</v>
      </c>
      <c r="H153" s="143">
        <f t="shared" si="11"/>
        <v>73.09744599285085</v>
      </c>
    </row>
    <row r="154" spans="1:8" ht="41.25" customHeight="1">
      <c r="A154" s="155"/>
      <c r="B154" s="155"/>
      <c r="C154" s="148" t="s">
        <v>360</v>
      </c>
      <c r="D154" s="148"/>
      <c r="E154" s="149" t="s">
        <v>357</v>
      </c>
      <c r="F154" s="142">
        <f t="shared" si="12"/>
        <v>57.909</v>
      </c>
      <c r="G154" s="142">
        <f t="shared" si="12"/>
        <v>42.33</v>
      </c>
      <c r="H154" s="143">
        <f t="shared" si="11"/>
        <v>73.09744599285085</v>
      </c>
    </row>
    <row r="155" spans="1:8" ht="38.25">
      <c r="A155" s="155"/>
      <c r="B155" s="155"/>
      <c r="C155" s="148" t="s">
        <v>480</v>
      </c>
      <c r="D155" s="148"/>
      <c r="E155" s="149" t="s">
        <v>406</v>
      </c>
      <c r="F155" s="142">
        <f t="shared" si="12"/>
        <v>57.909</v>
      </c>
      <c r="G155" s="142">
        <f t="shared" si="12"/>
        <v>42.33</v>
      </c>
      <c r="H155" s="143">
        <f t="shared" si="11"/>
        <v>73.09744599285085</v>
      </c>
    </row>
    <row r="156" spans="1:8" ht="63.75">
      <c r="A156" s="155"/>
      <c r="B156" s="155"/>
      <c r="C156" s="148" t="s">
        <v>481</v>
      </c>
      <c r="D156" s="148"/>
      <c r="E156" s="149" t="s">
        <v>407</v>
      </c>
      <c r="F156" s="142">
        <f t="shared" si="12"/>
        <v>57.909</v>
      </c>
      <c r="G156" s="142">
        <f t="shared" si="12"/>
        <v>42.33</v>
      </c>
      <c r="H156" s="143">
        <f t="shared" si="11"/>
        <v>73.09744599285085</v>
      </c>
    </row>
    <row r="157" spans="1:8" ht="27.75" customHeight="1">
      <c r="A157" s="148"/>
      <c r="B157" s="148"/>
      <c r="C157" s="148"/>
      <c r="D157" s="152" t="s">
        <v>10</v>
      </c>
      <c r="E157" s="153" t="s">
        <v>432</v>
      </c>
      <c r="F157" s="142">
        <v>57.909</v>
      </c>
      <c r="G157" s="142">
        <v>42.33</v>
      </c>
      <c r="H157" s="143">
        <f t="shared" si="11"/>
        <v>73.09744599285085</v>
      </c>
    </row>
    <row r="158" spans="1:8" ht="15">
      <c r="A158" s="155"/>
      <c r="B158" s="155" t="s">
        <v>37</v>
      </c>
      <c r="C158" s="155"/>
      <c r="D158" s="155"/>
      <c r="E158" s="160" t="s">
        <v>47</v>
      </c>
      <c r="F158" s="135">
        <f aca="true" t="shared" si="13" ref="F158:G160">F159</f>
        <v>20</v>
      </c>
      <c r="G158" s="135">
        <f t="shared" si="13"/>
        <v>20</v>
      </c>
      <c r="H158" s="143">
        <f t="shared" si="11"/>
        <v>100</v>
      </c>
    </row>
    <row r="159" spans="1:8" ht="15">
      <c r="A159" s="155"/>
      <c r="B159" s="155" t="s">
        <v>38</v>
      </c>
      <c r="C159" s="155"/>
      <c r="D159" s="155"/>
      <c r="E159" s="158" t="s">
        <v>48</v>
      </c>
      <c r="F159" s="135">
        <f t="shared" si="13"/>
        <v>20</v>
      </c>
      <c r="G159" s="135">
        <f t="shared" si="13"/>
        <v>20</v>
      </c>
      <c r="H159" s="143">
        <f t="shared" si="11"/>
        <v>100</v>
      </c>
    </row>
    <row r="160" spans="1:8" ht="38.25">
      <c r="A160" s="155"/>
      <c r="B160" s="155"/>
      <c r="C160" s="148" t="s">
        <v>482</v>
      </c>
      <c r="D160" s="148"/>
      <c r="E160" s="149" t="s">
        <v>288</v>
      </c>
      <c r="F160" s="142">
        <f t="shared" si="13"/>
        <v>20</v>
      </c>
      <c r="G160" s="142">
        <f t="shared" si="13"/>
        <v>20</v>
      </c>
      <c r="H160" s="143">
        <f t="shared" si="11"/>
        <v>100</v>
      </c>
    </row>
    <row r="161" spans="1:8" ht="25.5">
      <c r="A161" s="155"/>
      <c r="B161" s="155"/>
      <c r="C161" s="148" t="s">
        <v>483</v>
      </c>
      <c r="D161" s="148"/>
      <c r="E161" s="149" t="s">
        <v>289</v>
      </c>
      <c r="F161" s="142">
        <f>F162</f>
        <v>20</v>
      </c>
      <c r="G161" s="142">
        <f>G162</f>
        <v>20</v>
      </c>
      <c r="H161" s="143">
        <f t="shared" si="11"/>
        <v>100</v>
      </c>
    </row>
    <row r="162" spans="1:8" ht="17.25" customHeight="1">
      <c r="A162" s="155"/>
      <c r="B162" s="155"/>
      <c r="C162" s="148" t="s">
        <v>484</v>
      </c>
      <c r="D162" s="148"/>
      <c r="E162" s="149" t="s">
        <v>408</v>
      </c>
      <c r="F162" s="142">
        <f>F163</f>
        <v>20</v>
      </c>
      <c r="G162" s="142">
        <f>G163</f>
        <v>20</v>
      </c>
      <c r="H162" s="143">
        <f t="shared" si="11"/>
        <v>100</v>
      </c>
    </row>
    <row r="163" spans="1:8" ht="38.25">
      <c r="A163" s="155"/>
      <c r="B163" s="155"/>
      <c r="C163" s="148" t="s">
        <v>485</v>
      </c>
      <c r="D163" s="148"/>
      <c r="E163" s="149" t="s">
        <v>409</v>
      </c>
      <c r="F163" s="142">
        <f aca="true" t="shared" si="14" ref="F163:G167">F164</f>
        <v>20</v>
      </c>
      <c r="G163" s="142">
        <f t="shared" si="14"/>
        <v>20</v>
      </c>
      <c r="H163" s="143">
        <f t="shared" si="11"/>
        <v>100</v>
      </c>
    </row>
    <row r="164" spans="1:8" ht="26.25" customHeight="1">
      <c r="A164" s="148"/>
      <c r="B164" s="148"/>
      <c r="C164" s="148"/>
      <c r="D164" s="152" t="s">
        <v>10</v>
      </c>
      <c r="E164" s="154" t="s">
        <v>11</v>
      </c>
      <c r="F164" s="142">
        <v>20</v>
      </c>
      <c r="G164" s="142">
        <v>20</v>
      </c>
      <c r="H164" s="143">
        <f t="shared" si="11"/>
        <v>100</v>
      </c>
    </row>
    <row r="165" spans="1:8" ht="29.25" customHeight="1">
      <c r="A165" s="155" t="s">
        <v>198</v>
      </c>
      <c r="B165" s="155"/>
      <c r="C165" s="155"/>
      <c r="D165" s="155"/>
      <c r="E165" s="134" t="s">
        <v>155</v>
      </c>
      <c r="F165" s="135">
        <f>F166+F183</f>
        <v>1638.2649999999999</v>
      </c>
      <c r="G165" s="135">
        <f>G166+G183</f>
        <v>1638.2649999999999</v>
      </c>
      <c r="H165" s="136">
        <f t="shared" si="11"/>
        <v>100</v>
      </c>
    </row>
    <row r="166" spans="1:8" ht="15">
      <c r="A166" s="155"/>
      <c r="B166" s="155" t="s">
        <v>30</v>
      </c>
      <c r="C166" s="155"/>
      <c r="D166" s="155"/>
      <c r="E166" s="160" t="s">
        <v>46</v>
      </c>
      <c r="F166" s="135">
        <f t="shared" si="14"/>
        <v>1547.5149999999999</v>
      </c>
      <c r="G166" s="135">
        <f t="shared" si="14"/>
        <v>1547.5149999999999</v>
      </c>
      <c r="H166" s="136">
        <f t="shared" si="11"/>
        <v>100</v>
      </c>
    </row>
    <row r="167" spans="1:8" ht="17.25" customHeight="1">
      <c r="A167" s="155"/>
      <c r="B167" s="155" t="s">
        <v>31</v>
      </c>
      <c r="C167" s="155"/>
      <c r="D167" s="155"/>
      <c r="E167" s="160" t="s">
        <v>32</v>
      </c>
      <c r="F167" s="135">
        <f t="shared" si="14"/>
        <v>1547.5149999999999</v>
      </c>
      <c r="G167" s="135">
        <f t="shared" si="14"/>
        <v>1547.5149999999999</v>
      </c>
      <c r="H167" s="136">
        <f t="shared" si="11"/>
        <v>100</v>
      </c>
    </row>
    <row r="168" spans="1:8" ht="39" customHeight="1">
      <c r="A168" s="155"/>
      <c r="B168" s="155"/>
      <c r="C168" s="148" t="s">
        <v>482</v>
      </c>
      <c r="D168" s="148"/>
      <c r="E168" s="149" t="s">
        <v>288</v>
      </c>
      <c r="F168" s="142">
        <f>F169+F177</f>
        <v>1547.5149999999999</v>
      </c>
      <c r="G168" s="142">
        <f>G169+G177</f>
        <v>1547.5149999999999</v>
      </c>
      <c r="H168" s="143">
        <f t="shared" si="11"/>
        <v>100</v>
      </c>
    </row>
    <row r="169" spans="1:8" ht="27.75" customHeight="1">
      <c r="A169" s="155"/>
      <c r="B169" s="155"/>
      <c r="C169" s="148" t="s">
        <v>486</v>
      </c>
      <c r="D169" s="148"/>
      <c r="E169" s="149" t="s">
        <v>162</v>
      </c>
      <c r="F169" s="142">
        <f>F170</f>
        <v>90</v>
      </c>
      <c r="G169" s="142">
        <f>G170</f>
        <v>90</v>
      </c>
      <c r="H169" s="143">
        <f t="shared" si="11"/>
        <v>100</v>
      </c>
    </row>
    <row r="170" spans="1:8" ht="27.75" customHeight="1">
      <c r="A170" s="155"/>
      <c r="B170" s="155"/>
      <c r="C170" s="148" t="s">
        <v>487</v>
      </c>
      <c r="D170" s="148"/>
      <c r="E170" s="149" t="s">
        <v>410</v>
      </c>
      <c r="F170" s="142">
        <f>F171+F173+F175</f>
        <v>90</v>
      </c>
      <c r="G170" s="142">
        <f>G171+G173+G175</f>
        <v>90</v>
      </c>
      <c r="H170" s="143">
        <f t="shared" si="11"/>
        <v>100</v>
      </c>
    </row>
    <row r="171" spans="1:8" ht="42" customHeight="1">
      <c r="A171" s="155"/>
      <c r="B171" s="155"/>
      <c r="C171" s="148" t="s">
        <v>488</v>
      </c>
      <c r="D171" s="148"/>
      <c r="E171" s="149" t="s">
        <v>411</v>
      </c>
      <c r="F171" s="142">
        <f>F172</f>
        <v>40</v>
      </c>
      <c r="G171" s="142">
        <f>G172</f>
        <v>40</v>
      </c>
      <c r="H171" s="143">
        <f t="shared" si="11"/>
        <v>100</v>
      </c>
    </row>
    <row r="172" spans="1:8" ht="41.25" customHeight="1">
      <c r="A172" s="148"/>
      <c r="B172" s="148"/>
      <c r="C172" s="148"/>
      <c r="D172" s="152" t="s">
        <v>21</v>
      </c>
      <c r="E172" s="154" t="s">
        <v>22</v>
      </c>
      <c r="F172" s="142">
        <v>40</v>
      </c>
      <c r="G172" s="142">
        <v>40</v>
      </c>
      <c r="H172" s="143">
        <f t="shared" si="11"/>
        <v>100</v>
      </c>
    </row>
    <row r="173" spans="1:8" ht="25.5">
      <c r="A173" s="155"/>
      <c r="B173" s="155"/>
      <c r="C173" s="148" t="s">
        <v>489</v>
      </c>
      <c r="D173" s="148"/>
      <c r="E173" s="149" t="s">
        <v>412</v>
      </c>
      <c r="F173" s="142">
        <f>F174</f>
        <v>30</v>
      </c>
      <c r="G173" s="142">
        <f>G174</f>
        <v>30</v>
      </c>
      <c r="H173" s="143">
        <f t="shared" si="11"/>
        <v>100</v>
      </c>
    </row>
    <row r="174" spans="1:8" ht="38.25">
      <c r="A174" s="148"/>
      <c r="B174" s="148"/>
      <c r="C174" s="148"/>
      <c r="D174" s="152" t="s">
        <v>21</v>
      </c>
      <c r="E174" s="154" t="s">
        <v>22</v>
      </c>
      <c r="F174" s="142">
        <v>30</v>
      </c>
      <c r="G174" s="142">
        <v>30</v>
      </c>
      <c r="H174" s="143">
        <f t="shared" si="11"/>
        <v>100</v>
      </c>
    </row>
    <row r="175" spans="1:8" ht="38.25">
      <c r="A175" s="155"/>
      <c r="B175" s="155"/>
      <c r="C175" s="148" t="s">
        <v>490</v>
      </c>
      <c r="D175" s="148"/>
      <c r="E175" s="149" t="s">
        <v>413</v>
      </c>
      <c r="F175" s="142">
        <f>F176</f>
        <v>20</v>
      </c>
      <c r="G175" s="142">
        <f>G176</f>
        <v>20</v>
      </c>
      <c r="H175" s="143">
        <f t="shared" si="11"/>
        <v>100</v>
      </c>
    </row>
    <row r="176" spans="1:8" ht="38.25">
      <c r="A176" s="148"/>
      <c r="B176" s="148"/>
      <c r="C176" s="148"/>
      <c r="D176" s="152" t="s">
        <v>21</v>
      </c>
      <c r="E176" s="154" t="s">
        <v>22</v>
      </c>
      <c r="F176" s="142">
        <v>20</v>
      </c>
      <c r="G176" s="142">
        <v>20</v>
      </c>
      <c r="H176" s="143">
        <f t="shared" si="11"/>
        <v>100</v>
      </c>
    </row>
    <row r="177" spans="1:8" ht="53.25" customHeight="1">
      <c r="A177" s="155"/>
      <c r="B177" s="155"/>
      <c r="C177" s="148" t="s">
        <v>491</v>
      </c>
      <c r="D177" s="148"/>
      <c r="E177" s="149" t="s">
        <v>414</v>
      </c>
      <c r="F177" s="142">
        <f>F178+F181</f>
        <v>1457.5149999999999</v>
      </c>
      <c r="G177" s="142">
        <f>G178+G181</f>
        <v>1457.5149999999999</v>
      </c>
      <c r="H177" s="143">
        <f t="shared" si="11"/>
        <v>100</v>
      </c>
    </row>
    <row r="178" spans="1:8" ht="27" customHeight="1">
      <c r="A178" s="155"/>
      <c r="B178" s="155"/>
      <c r="C178" s="148" t="s">
        <v>492</v>
      </c>
      <c r="D178" s="148"/>
      <c r="E178" s="149" t="s">
        <v>415</v>
      </c>
      <c r="F178" s="142">
        <f>F179</f>
        <v>723.567</v>
      </c>
      <c r="G178" s="142">
        <f>G179</f>
        <v>723.567</v>
      </c>
      <c r="H178" s="143">
        <f t="shared" si="11"/>
        <v>100</v>
      </c>
    </row>
    <row r="179" spans="1:8" ht="38.25">
      <c r="A179" s="155"/>
      <c r="B179" s="155"/>
      <c r="C179" s="148" t="s">
        <v>493</v>
      </c>
      <c r="D179" s="148"/>
      <c r="E179" s="149" t="s">
        <v>416</v>
      </c>
      <c r="F179" s="142">
        <f aca="true" t="shared" si="15" ref="F179:G184">F180</f>
        <v>723.567</v>
      </c>
      <c r="G179" s="142">
        <f t="shared" si="15"/>
        <v>723.567</v>
      </c>
      <c r="H179" s="143">
        <f t="shared" si="11"/>
        <v>100</v>
      </c>
    </row>
    <row r="180" spans="1:8" ht="40.5" customHeight="1">
      <c r="A180" s="148"/>
      <c r="B180" s="148"/>
      <c r="C180" s="148"/>
      <c r="D180" s="152" t="s">
        <v>21</v>
      </c>
      <c r="E180" s="154" t="s">
        <v>22</v>
      </c>
      <c r="F180" s="142">
        <v>723.567</v>
      </c>
      <c r="G180" s="142">
        <v>723.567</v>
      </c>
      <c r="H180" s="143">
        <f t="shared" si="11"/>
        <v>100</v>
      </c>
    </row>
    <row r="181" spans="1:8" ht="53.25" customHeight="1">
      <c r="A181" s="155"/>
      <c r="B181" s="155"/>
      <c r="C181" s="148" t="s">
        <v>494</v>
      </c>
      <c r="D181" s="148"/>
      <c r="E181" s="149" t="s">
        <v>92</v>
      </c>
      <c r="F181" s="142">
        <f t="shared" si="15"/>
        <v>733.948</v>
      </c>
      <c r="G181" s="142">
        <f t="shared" si="15"/>
        <v>733.948</v>
      </c>
      <c r="H181" s="143">
        <f t="shared" si="11"/>
        <v>100</v>
      </c>
    </row>
    <row r="182" spans="1:8" ht="38.25">
      <c r="A182" s="148"/>
      <c r="B182" s="148"/>
      <c r="C182" s="148"/>
      <c r="D182" s="152" t="s">
        <v>21</v>
      </c>
      <c r="E182" s="154" t="s">
        <v>22</v>
      </c>
      <c r="F182" s="142">
        <v>733.948</v>
      </c>
      <c r="G182" s="142">
        <v>733.948</v>
      </c>
      <c r="H182" s="143">
        <f t="shared" si="11"/>
        <v>100</v>
      </c>
    </row>
    <row r="183" spans="1:8" ht="16.5" customHeight="1">
      <c r="A183" s="155"/>
      <c r="B183" s="155" t="s">
        <v>33</v>
      </c>
      <c r="C183" s="159"/>
      <c r="D183" s="137"/>
      <c r="E183" s="156" t="s">
        <v>42</v>
      </c>
      <c r="F183" s="135">
        <f t="shared" si="15"/>
        <v>90.75</v>
      </c>
      <c r="G183" s="135">
        <f t="shared" si="15"/>
        <v>90.75</v>
      </c>
      <c r="H183" s="136">
        <f t="shared" si="11"/>
        <v>100</v>
      </c>
    </row>
    <row r="184" spans="1:8" ht="15">
      <c r="A184" s="155"/>
      <c r="B184" s="155" t="s">
        <v>221</v>
      </c>
      <c r="C184" s="155"/>
      <c r="D184" s="155"/>
      <c r="E184" s="156" t="s">
        <v>36</v>
      </c>
      <c r="F184" s="135">
        <f t="shared" si="15"/>
        <v>90.75</v>
      </c>
      <c r="G184" s="135">
        <f t="shared" si="15"/>
        <v>90.75</v>
      </c>
      <c r="H184" s="136">
        <f t="shared" si="11"/>
        <v>100</v>
      </c>
    </row>
    <row r="185" spans="1:8" ht="38.25">
      <c r="A185" s="155"/>
      <c r="B185" s="155"/>
      <c r="C185" s="148" t="s">
        <v>482</v>
      </c>
      <c r="D185" s="148"/>
      <c r="E185" s="149" t="s">
        <v>288</v>
      </c>
      <c r="F185" s="142">
        <f aca="true" t="shared" si="16" ref="F185:G187">F186</f>
        <v>90.75</v>
      </c>
      <c r="G185" s="142">
        <f t="shared" si="16"/>
        <v>90.75</v>
      </c>
      <c r="H185" s="143">
        <f t="shared" si="11"/>
        <v>100</v>
      </c>
    </row>
    <row r="186" spans="1:8" ht="54" customHeight="1">
      <c r="A186" s="155"/>
      <c r="B186" s="155"/>
      <c r="C186" s="148" t="s">
        <v>491</v>
      </c>
      <c r="D186" s="148"/>
      <c r="E186" s="149" t="s">
        <v>414</v>
      </c>
      <c r="F186" s="142">
        <f t="shared" si="16"/>
        <v>90.75</v>
      </c>
      <c r="G186" s="142">
        <f t="shared" si="16"/>
        <v>90.75</v>
      </c>
      <c r="H186" s="143">
        <f t="shared" si="11"/>
        <v>100</v>
      </c>
    </row>
    <row r="187" spans="1:8" ht="25.5">
      <c r="A187" s="155"/>
      <c r="B187" s="155"/>
      <c r="C187" s="148" t="s">
        <v>495</v>
      </c>
      <c r="D187" s="148"/>
      <c r="E187" s="149" t="s">
        <v>415</v>
      </c>
      <c r="F187" s="142">
        <f t="shared" si="16"/>
        <v>90.75</v>
      </c>
      <c r="G187" s="142">
        <f t="shared" si="16"/>
        <v>90.75</v>
      </c>
      <c r="H187" s="143">
        <f t="shared" si="11"/>
        <v>100</v>
      </c>
    </row>
    <row r="188" spans="1:8" ht="89.25">
      <c r="A188" s="155"/>
      <c r="B188" s="155"/>
      <c r="C188" s="148" t="s">
        <v>496</v>
      </c>
      <c r="D188" s="148"/>
      <c r="E188" s="161" t="s">
        <v>417</v>
      </c>
      <c r="F188" s="142">
        <f>F189+F190</f>
        <v>90.75</v>
      </c>
      <c r="G188" s="142">
        <f>G189+G190</f>
        <v>90.75</v>
      </c>
      <c r="H188" s="143">
        <f t="shared" si="11"/>
        <v>100</v>
      </c>
    </row>
    <row r="189" spans="1:8" ht="28.5" customHeight="1">
      <c r="A189" s="148"/>
      <c r="B189" s="148"/>
      <c r="C189" s="148"/>
      <c r="D189" s="148" t="s">
        <v>10</v>
      </c>
      <c r="E189" s="154" t="s">
        <v>11</v>
      </c>
      <c r="F189" s="142">
        <v>4.31</v>
      </c>
      <c r="G189" s="142">
        <v>4.31</v>
      </c>
      <c r="H189" s="143">
        <f t="shared" si="11"/>
        <v>100</v>
      </c>
    </row>
    <row r="190" spans="1:8" ht="38.25">
      <c r="A190" s="148"/>
      <c r="B190" s="148"/>
      <c r="C190" s="148"/>
      <c r="D190" s="148" t="s">
        <v>21</v>
      </c>
      <c r="E190" s="154" t="s">
        <v>22</v>
      </c>
      <c r="F190" s="142">
        <v>86.44</v>
      </c>
      <c r="G190" s="142">
        <v>86.44</v>
      </c>
      <c r="H190" s="143">
        <f t="shared" si="11"/>
        <v>100</v>
      </c>
    </row>
    <row r="191" spans="1:8" ht="25.5">
      <c r="A191" s="155" t="s">
        <v>255</v>
      </c>
      <c r="B191" s="155"/>
      <c r="C191" s="155"/>
      <c r="D191" s="155"/>
      <c r="E191" s="158" t="s">
        <v>256</v>
      </c>
      <c r="F191" s="162">
        <f>F192+F223+F231+F246+F265+F320+F337</f>
        <v>18478.66342</v>
      </c>
      <c r="G191" s="162">
        <f>G192+G223+G231+G246+G265+G320+G337</f>
        <v>18478.66342</v>
      </c>
      <c r="H191" s="143">
        <f t="shared" si="11"/>
        <v>100</v>
      </c>
    </row>
    <row r="192" spans="1:8" ht="27.75" customHeight="1">
      <c r="A192" s="155"/>
      <c r="B192" s="137" t="s">
        <v>0</v>
      </c>
      <c r="C192" s="137"/>
      <c r="D192" s="137"/>
      <c r="E192" s="157" t="s">
        <v>90</v>
      </c>
      <c r="F192" s="162">
        <f>F193+F199+F214</f>
        <v>2380.547</v>
      </c>
      <c r="G192" s="162">
        <f>G193+G199+G214</f>
        <v>2380.547</v>
      </c>
      <c r="H192" s="143">
        <f t="shared" si="11"/>
        <v>100</v>
      </c>
    </row>
    <row r="193" spans="1:8" ht="40.5" customHeight="1">
      <c r="A193" s="155"/>
      <c r="B193" s="148" t="s">
        <v>1</v>
      </c>
      <c r="C193" s="148"/>
      <c r="D193" s="148"/>
      <c r="E193" s="163" t="s">
        <v>2</v>
      </c>
      <c r="F193" s="164">
        <v>746.4</v>
      </c>
      <c r="G193" s="142">
        <f>G194</f>
        <v>746.4</v>
      </c>
      <c r="H193" s="143">
        <f t="shared" si="11"/>
        <v>100</v>
      </c>
    </row>
    <row r="194" spans="1:8" ht="39.75" customHeight="1">
      <c r="A194" s="148"/>
      <c r="B194" s="148"/>
      <c r="C194" s="148" t="s">
        <v>359</v>
      </c>
      <c r="D194" s="148"/>
      <c r="E194" s="149" t="s">
        <v>356</v>
      </c>
      <c r="F194" s="164">
        <f>F195</f>
        <v>746.4</v>
      </c>
      <c r="G194" s="142">
        <f>G195</f>
        <v>746.4</v>
      </c>
      <c r="H194" s="143">
        <f t="shared" si="11"/>
        <v>100</v>
      </c>
    </row>
    <row r="195" spans="1:8" ht="39" customHeight="1">
      <c r="A195" s="148"/>
      <c r="B195" s="148"/>
      <c r="C195" s="148" t="s">
        <v>360</v>
      </c>
      <c r="D195" s="148"/>
      <c r="E195" s="149" t="s">
        <v>357</v>
      </c>
      <c r="F195" s="164">
        <f>F196</f>
        <v>746.4</v>
      </c>
      <c r="G195" s="164">
        <f>G196</f>
        <v>746.4</v>
      </c>
      <c r="H195" s="143">
        <f t="shared" si="11"/>
        <v>100</v>
      </c>
    </row>
    <row r="196" spans="1:8" ht="25.5">
      <c r="A196" s="148"/>
      <c r="B196" s="148"/>
      <c r="C196" s="148" t="s">
        <v>361</v>
      </c>
      <c r="D196" s="148"/>
      <c r="E196" s="149" t="s">
        <v>358</v>
      </c>
      <c r="F196" s="164">
        <v>746.4</v>
      </c>
      <c r="G196" s="142">
        <f>G197</f>
        <v>746.4</v>
      </c>
      <c r="H196" s="143">
        <f t="shared" si="11"/>
        <v>100</v>
      </c>
    </row>
    <row r="197" spans="1:8" ht="18" customHeight="1">
      <c r="A197" s="148"/>
      <c r="B197" s="148"/>
      <c r="C197" s="148" t="s">
        <v>363</v>
      </c>
      <c r="D197" s="148"/>
      <c r="E197" s="149" t="s">
        <v>362</v>
      </c>
      <c r="F197" s="164">
        <v>746.4</v>
      </c>
      <c r="G197" s="142">
        <f>G198</f>
        <v>746.4</v>
      </c>
      <c r="H197" s="143">
        <f t="shared" si="11"/>
        <v>100</v>
      </c>
    </row>
    <row r="198" spans="1:8" ht="69" customHeight="1">
      <c r="A198" s="148"/>
      <c r="B198" s="148"/>
      <c r="C198" s="148"/>
      <c r="D198" s="148" t="s">
        <v>3</v>
      </c>
      <c r="E198" s="144" t="s">
        <v>71</v>
      </c>
      <c r="F198" s="164">
        <v>746.4</v>
      </c>
      <c r="G198" s="142">
        <v>746.4</v>
      </c>
      <c r="H198" s="143">
        <f t="shared" si="11"/>
        <v>100</v>
      </c>
    </row>
    <row r="199" spans="1:8" ht="51">
      <c r="A199" s="155"/>
      <c r="B199" s="148" t="s">
        <v>8</v>
      </c>
      <c r="C199" s="148"/>
      <c r="D199" s="148"/>
      <c r="E199" s="163" t="s">
        <v>9</v>
      </c>
      <c r="F199" s="164">
        <f>F200</f>
        <v>1586.9</v>
      </c>
      <c r="G199" s="142">
        <f>G200</f>
        <v>1586.9</v>
      </c>
      <c r="H199" s="143">
        <f t="shared" si="11"/>
        <v>100</v>
      </c>
    </row>
    <row r="200" spans="1:8" ht="39" customHeight="1">
      <c r="A200" s="155"/>
      <c r="B200" s="148"/>
      <c r="C200" s="148" t="s">
        <v>359</v>
      </c>
      <c r="D200" s="148"/>
      <c r="E200" s="149" t="s">
        <v>356</v>
      </c>
      <c r="F200" s="164">
        <f>F201</f>
        <v>1586.9</v>
      </c>
      <c r="G200" s="142">
        <f>G201</f>
        <v>1586.9</v>
      </c>
      <c r="H200" s="143">
        <f t="shared" si="11"/>
        <v>100</v>
      </c>
    </row>
    <row r="201" spans="1:8" ht="41.25" customHeight="1">
      <c r="A201" s="155"/>
      <c r="B201" s="148"/>
      <c r="C201" s="148" t="s">
        <v>360</v>
      </c>
      <c r="D201" s="148"/>
      <c r="E201" s="149" t="s">
        <v>357</v>
      </c>
      <c r="F201" s="164">
        <f>F202+F211</f>
        <v>1586.9</v>
      </c>
      <c r="G201" s="164">
        <f>G202+G211</f>
        <v>1586.9</v>
      </c>
      <c r="H201" s="143">
        <f t="shared" si="11"/>
        <v>100</v>
      </c>
    </row>
    <row r="202" spans="1:8" ht="31.5" customHeight="1">
      <c r="A202" s="155"/>
      <c r="B202" s="148"/>
      <c r="C202" s="148" t="s">
        <v>361</v>
      </c>
      <c r="D202" s="148"/>
      <c r="E202" s="149" t="s">
        <v>358</v>
      </c>
      <c r="F202" s="164">
        <f>F203+F209</f>
        <v>1509.9</v>
      </c>
      <c r="G202" s="143">
        <f>G203+G209</f>
        <v>1509.9</v>
      </c>
      <c r="H202" s="143">
        <f t="shared" si="11"/>
        <v>100</v>
      </c>
    </row>
    <row r="203" spans="1:8" ht="25.5">
      <c r="A203" s="155"/>
      <c r="B203" s="148"/>
      <c r="C203" s="148" t="s">
        <v>369</v>
      </c>
      <c r="D203" s="148"/>
      <c r="E203" s="149" t="s">
        <v>368</v>
      </c>
      <c r="F203" s="164">
        <f>F204+F205+F207+F206</f>
        <v>1508.8000000000002</v>
      </c>
      <c r="G203" s="164">
        <f>G204+G205+G207+G206</f>
        <v>1508.8000000000002</v>
      </c>
      <c r="H203" s="143">
        <f t="shared" si="11"/>
        <v>100</v>
      </c>
    </row>
    <row r="204" spans="1:8" ht="68.25" customHeight="1">
      <c r="A204" s="148"/>
      <c r="B204" s="148"/>
      <c r="C204" s="148"/>
      <c r="D204" s="148" t="s">
        <v>3</v>
      </c>
      <c r="E204" s="144" t="s">
        <v>71</v>
      </c>
      <c r="F204" s="164">
        <v>1318.8</v>
      </c>
      <c r="G204" s="142">
        <v>1318.8</v>
      </c>
      <c r="H204" s="143">
        <f aca="true" t="shared" si="17" ref="H204:H265">G204/F204*100</f>
        <v>100</v>
      </c>
    </row>
    <row r="205" spans="1:8" ht="41.25" customHeight="1">
      <c r="A205" s="148"/>
      <c r="B205" s="148"/>
      <c r="C205" s="148"/>
      <c r="D205" s="152" t="s">
        <v>5</v>
      </c>
      <c r="E205" s="153" t="s">
        <v>144</v>
      </c>
      <c r="F205" s="164">
        <v>144.9</v>
      </c>
      <c r="G205" s="142">
        <v>144.9</v>
      </c>
      <c r="H205" s="143">
        <f t="shared" si="17"/>
        <v>100</v>
      </c>
    </row>
    <row r="206" spans="1:8" ht="28.5" customHeight="1">
      <c r="A206" s="148"/>
      <c r="B206" s="148"/>
      <c r="C206" s="148"/>
      <c r="D206" s="152" t="s">
        <v>10</v>
      </c>
      <c r="E206" s="153" t="s">
        <v>11</v>
      </c>
      <c r="F206" s="164">
        <v>40.4</v>
      </c>
      <c r="G206" s="142">
        <v>40.4</v>
      </c>
      <c r="H206" s="143">
        <f t="shared" si="17"/>
        <v>100</v>
      </c>
    </row>
    <row r="207" spans="1:8" ht="16.5" customHeight="1">
      <c r="A207" s="148"/>
      <c r="B207" s="148"/>
      <c r="C207" s="148"/>
      <c r="D207" s="148" t="s">
        <v>6</v>
      </c>
      <c r="E207" s="154" t="s">
        <v>7</v>
      </c>
      <c r="F207" s="164">
        <v>4.7</v>
      </c>
      <c r="G207" s="142">
        <v>4.7</v>
      </c>
      <c r="H207" s="143">
        <f t="shared" si="17"/>
        <v>100</v>
      </c>
    </row>
    <row r="208" spans="1:8" ht="15">
      <c r="A208" s="148"/>
      <c r="B208" s="148"/>
      <c r="C208" s="148"/>
      <c r="D208" s="148" t="s">
        <v>6</v>
      </c>
      <c r="E208" s="153" t="s">
        <v>7</v>
      </c>
      <c r="F208" s="164">
        <v>4.7</v>
      </c>
      <c r="G208" s="142">
        <v>0</v>
      </c>
      <c r="H208" s="143">
        <f t="shared" si="17"/>
        <v>0</v>
      </c>
    </row>
    <row r="209" spans="1:8" ht="25.5">
      <c r="A209" s="155"/>
      <c r="B209" s="148"/>
      <c r="C209" s="148" t="s">
        <v>371</v>
      </c>
      <c r="D209" s="148"/>
      <c r="E209" s="149" t="s">
        <v>370</v>
      </c>
      <c r="F209" s="164">
        <f>F210</f>
        <v>1.1</v>
      </c>
      <c r="G209" s="142">
        <f>G210</f>
        <v>1.1</v>
      </c>
      <c r="H209" s="143">
        <f t="shared" si="17"/>
        <v>100</v>
      </c>
    </row>
    <row r="210" spans="1:8" ht="27.75" customHeight="1">
      <c r="A210" s="148"/>
      <c r="B210" s="148"/>
      <c r="C210" s="148"/>
      <c r="D210" s="152" t="s">
        <v>5</v>
      </c>
      <c r="E210" s="153" t="s">
        <v>144</v>
      </c>
      <c r="F210" s="164">
        <v>1.1</v>
      </c>
      <c r="G210" s="142">
        <v>1.1</v>
      </c>
      <c r="H210" s="143">
        <f t="shared" si="17"/>
        <v>100</v>
      </c>
    </row>
    <row r="211" spans="1:8" ht="54.75" customHeight="1">
      <c r="A211" s="155"/>
      <c r="B211" s="148"/>
      <c r="C211" s="148" t="s">
        <v>497</v>
      </c>
      <c r="D211" s="148"/>
      <c r="E211" s="149" t="s">
        <v>418</v>
      </c>
      <c r="F211" s="164">
        <v>77</v>
      </c>
      <c r="G211" s="142">
        <f>G212</f>
        <v>77</v>
      </c>
      <c r="H211" s="143">
        <f t="shared" si="17"/>
        <v>100</v>
      </c>
    </row>
    <row r="212" spans="1:8" ht="40.5" customHeight="1">
      <c r="A212" s="155"/>
      <c r="B212" s="148"/>
      <c r="C212" s="148" t="s">
        <v>498</v>
      </c>
      <c r="D212" s="148"/>
      <c r="E212" s="149" t="s">
        <v>419</v>
      </c>
      <c r="F212" s="164">
        <v>77</v>
      </c>
      <c r="G212" s="142">
        <v>77</v>
      </c>
      <c r="H212" s="143">
        <f t="shared" si="17"/>
        <v>100</v>
      </c>
    </row>
    <row r="213" spans="1:8" ht="15">
      <c r="A213" s="148"/>
      <c r="B213" s="148"/>
      <c r="C213" s="148"/>
      <c r="D213" s="148" t="s">
        <v>44</v>
      </c>
      <c r="E213" s="144" t="s">
        <v>45</v>
      </c>
      <c r="F213" s="164">
        <v>77</v>
      </c>
      <c r="G213" s="142">
        <v>77</v>
      </c>
      <c r="H213" s="143">
        <f t="shared" si="17"/>
        <v>100</v>
      </c>
    </row>
    <row r="214" spans="1:8" ht="15">
      <c r="A214" s="155"/>
      <c r="B214" s="155" t="s">
        <v>15</v>
      </c>
      <c r="C214" s="155"/>
      <c r="D214" s="155"/>
      <c r="E214" s="134" t="s">
        <v>16</v>
      </c>
      <c r="F214" s="162">
        <f>F215+F220</f>
        <v>47.247</v>
      </c>
      <c r="G214" s="162">
        <f>G215+G220</f>
        <v>47.247</v>
      </c>
      <c r="H214" s="143">
        <f t="shared" si="17"/>
        <v>100</v>
      </c>
    </row>
    <row r="215" spans="1:8" ht="49.5" customHeight="1">
      <c r="A215" s="155"/>
      <c r="B215" s="148"/>
      <c r="C215" s="148" t="s">
        <v>359</v>
      </c>
      <c r="D215" s="148"/>
      <c r="E215" s="149" t="s">
        <v>356</v>
      </c>
      <c r="F215" s="164">
        <v>25</v>
      </c>
      <c r="G215" s="142">
        <f>G216</f>
        <v>25</v>
      </c>
      <c r="H215" s="143">
        <f t="shared" si="17"/>
        <v>100</v>
      </c>
    </row>
    <row r="216" spans="1:8" ht="28.5" customHeight="1">
      <c r="A216" s="155"/>
      <c r="B216" s="148"/>
      <c r="C216" s="148" t="s">
        <v>499</v>
      </c>
      <c r="D216" s="148"/>
      <c r="E216" s="149" t="s">
        <v>420</v>
      </c>
      <c r="F216" s="164">
        <v>25</v>
      </c>
      <c r="G216" s="142">
        <f>G217</f>
        <v>25</v>
      </c>
      <c r="H216" s="143">
        <f t="shared" si="17"/>
        <v>100</v>
      </c>
    </row>
    <row r="217" spans="1:8" ht="52.5" customHeight="1">
      <c r="A217" s="155"/>
      <c r="B217" s="148"/>
      <c r="C217" s="148" t="s">
        <v>500</v>
      </c>
      <c r="D217" s="148"/>
      <c r="E217" s="149" t="s">
        <v>421</v>
      </c>
      <c r="F217" s="164">
        <v>25</v>
      </c>
      <c r="G217" s="142">
        <f>G218</f>
        <v>25</v>
      </c>
      <c r="H217" s="143">
        <f t="shared" si="17"/>
        <v>100</v>
      </c>
    </row>
    <row r="218" spans="1:8" ht="30" customHeight="1">
      <c r="A218" s="155"/>
      <c r="B218" s="148"/>
      <c r="C218" s="148" t="s">
        <v>501</v>
      </c>
      <c r="D218" s="148"/>
      <c r="E218" s="149" t="s">
        <v>422</v>
      </c>
      <c r="F218" s="164">
        <v>25</v>
      </c>
      <c r="G218" s="142">
        <f>G219</f>
        <v>25</v>
      </c>
      <c r="H218" s="143">
        <f t="shared" si="17"/>
        <v>100</v>
      </c>
    </row>
    <row r="219" spans="1:8" ht="18" customHeight="1">
      <c r="A219" s="148"/>
      <c r="B219" s="148"/>
      <c r="C219" s="148"/>
      <c r="D219" s="148" t="s">
        <v>6</v>
      </c>
      <c r="E219" s="153" t="s">
        <v>7</v>
      </c>
      <c r="F219" s="164">
        <v>25</v>
      </c>
      <c r="G219" s="142">
        <v>25</v>
      </c>
      <c r="H219" s="143">
        <f t="shared" si="17"/>
        <v>100</v>
      </c>
    </row>
    <row r="220" spans="1:8" ht="38.25">
      <c r="A220" s="155"/>
      <c r="B220" s="148"/>
      <c r="C220" s="148" t="s">
        <v>349</v>
      </c>
      <c r="D220" s="148"/>
      <c r="E220" s="149" t="s">
        <v>350</v>
      </c>
      <c r="F220" s="164">
        <v>22.247</v>
      </c>
      <c r="G220" s="142">
        <v>22.247</v>
      </c>
      <c r="H220" s="136">
        <f t="shared" si="17"/>
        <v>100</v>
      </c>
    </row>
    <row r="221" spans="1:8" ht="38.25">
      <c r="A221" s="155"/>
      <c r="B221" s="148"/>
      <c r="C221" s="148" t="s">
        <v>364</v>
      </c>
      <c r="D221" s="148"/>
      <c r="E221" s="149" t="s">
        <v>365</v>
      </c>
      <c r="F221" s="164">
        <v>22.247</v>
      </c>
      <c r="G221" s="142">
        <v>22.247</v>
      </c>
      <c r="H221" s="143">
        <f t="shared" si="17"/>
        <v>100</v>
      </c>
    </row>
    <row r="222" spans="1:8" ht="15">
      <c r="A222" s="148"/>
      <c r="B222" s="148"/>
      <c r="C222" s="148"/>
      <c r="D222" s="148" t="s">
        <v>6</v>
      </c>
      <c r="E222" s="153" t="s">
        <v>7</v>
      </c>
      <c r="F222" s="164">
        <v>22.25</v>
      </c>
      <c r="G222" s="142">
        <v>22.25</v>
      </c>
      <c r="H222" s="143">
        <f t="shared" si="17"/>
        <v>100</v>
      </c>
    </row>
    <row r="223" spans="1:8" ht="15">
      <c r="A223" s="155"/>
      <c r="B223" s="155" t="s">
        <v>373</v>
      </c>
      <c r="C223" s="155"/>
      <c r="D223" s="155"/>
      <c r="E223" s="157" t="s">
        <v>374</v>
      </c>
      <c r="F223" s="162">
        <f aca="true" t="shared" si="18" ref="F223:G227">F224</f>
        <v>137.1</v>
      </c>
      <c r="G223" s="135">
        <f t="shared" si="18"/>
        <v>137.1</v>
      </c>
      <c r="H223" s="143">
        <f t="shared" si="17"/>
        <v>100</v>
      </c>
    </row>
    <row r="224" spans="1:8" ht="30" customHeight="1">
      <c r="A224" s="155"/>
      <c r="B224" s="155" t="s">
        <v>275</v>
      </c>
      <c r="C224" s="155"/>
      <c r="D224" s="155"/>
      <c r="E224" s="158" t="s">
        <v>277</v>
      </c>
      <c r="F224" s="162">
        <f t="shared" si="18"/>
        <v>137.1</v>
      </c>
      <c r="G224" s="135">
        <f t="shared" si="18"/>
        <v>137.1</v>
      </c>
      <c r="H224" s="143">
        <f t="shared" si="17"/>
        <v>100</v>
      </c>
    </row>
    <row r="225" spans="1:8" ht="26.25" customHeight="1">
      <c r="A225" s="148"/>
      <c r="B225" s="148"/>
      <c r="C225" s="148" t="s">
        <v>359</v>
      </c>
      <c r="D225" s="148"/>
      <c r="E225" s="149" t="s">
        <v>356</v>
      </c>
      <c r="F225" s="164">
        <f t="shared" si="18"/>
        <v>137.1</v>
      </c>
      <c r="G225" s="142">
        <f t="shared" si="18"/>
        <v>137.1</v>
      </c>
      <c r="H225" s="143">
        <f t="shared" si="17"/>
        <v>100</v>
      </c>
    </row>
    <row r="226" spans="1:8" ht="42.75" customHeight="1">
      <c r="A226" s="148"/>
      <c r="B226" s="148"/>
      <c r="C226" s="148" t="s">
        <v>360</v>
      </c>
      <c r="D226" s="148"/>
      <c r="E226" s="149" t="s">
        <v>357</v>
      </c>
      <c r="F226" s="164">
        <f t="shared" si="18"/>
        <v>137.1</v>
      </c>
      <c r="G226" s="142">
        <f t="shared" si="18"/>
        <v>137.1</v>
      </c>
      <c r="H226" s="143">
        <f t="shared" si="17"/>
        <v>100</v>
      </c>
    </row>
    <row r="227" spans="1:8" ht="27" customHeight="1">
      <c r="A227" s="148"/>
      <c r="B227" s="148"/>
      <c r="C227" s="148" t="s">
        <v>361</v>
      </c>
      <c r="D227" s="148"/>
      <c r="E227" s="149" t="s">
        <v>358</v>
      </c>
      <c r="F227" s="164">
        <f t="shared" si="18"/>
        <v>137.1</v>
      </c>
      <c r="G227" s="142">
        <f t="shared" si="18"/>
        <v>137.1</v>
      </c>
      <c r="H227" s="143">
        <f t="shared" si="17"/>
        <v>100</v>
      </c>
    </row>
    <row r="228" spans="1:8" ht="38.25">
      <c r="A228" s="148"/>
      <c r="B228" s="148"/>
      <c r="C228" s="148" t="s">
        <v>434</v>
      </c>
      <c r="D228" s="148"/>
      <c r="E228" s="149" t="s">
        <v>375</v>
      </c>
      <c r="F228" s="164">
        <f>F229+F230</f>
        <v>137.1</v>
      </c>
      <c r="G228" s="164">
        <f>G229+G230</f>
        <v>137.1</v>
      </c>
      <c r="H228" s="143">
        <f t="shared" si="17"/>
        <v>100</v>
      </c>
    </row>
    <row r="229" spans="1:8" ht="42" customHeight="1">
      <c r="A229" s="148"/>
      <c r="B229" s="148"/>
      <c r="C229" s="148"/>
      <c r="D229" s="148" t="s">
        <v>3</v>
      </c>
      <c r="E229" s="144" t="s">
        <v>71</v>
      </c>
      <c r="F229" s="164">
        <v>136.5</v>
      </c>
      <c r="G229" s="142">
        <v>136.5</v>
      </c>
      <c r="H229" s="143">
        <f t="shared" si="17"/>
        <v>100</v>
      </c>
    </row>
    <row r="230" spans="1:8" ht="41.25" customHeight="1">
      <c r="A230" s="148"/>
      <c r="B230" s="148"/>
      <c r="C230" s="148"/>
      <c r="D230" s="152" t="s">
        <v>5</v>
      </c>
      <c r="E230" s="153" t="s">
        <v>144</v>
      </c>
      <c r="F230" s="164">
        <v>0.6</v>
      </c>
      <c r="G230" s="142">
        <v>0.6</v>
      </c>
      <c r="H230" s="143">
        <f t="shared" si="17"/>
        <v>100</v>
      </c>
    </row>
    <row r="231" spans="1:8" ht="25.5">
      <c r="A231" s="155"/>
      <c r="B231" s="155" t="s">
        <v>17</v>
      </c>
      <c r="C231" s="155"/>
      <c r="D231" s="155"/>
      <c r="E231" s="134" t="s">
        <v>40</v>
      </c>
      <c r="F231" s="162">
        <f>F232+F238</f>
        <v>846</v>
      </c>
      <c r="G231" s="162">
        <f>G232+G238</f>
        <v>846</v>
      </c>
      <c r="H231" s="143">
        <f t="shared" si="17"/>
        <v>100</v>
      </c>
    </row>
    <row r="232" spans="1:8" ht="41.25" customHeight="1">
      <c r="A232" s="155"/>
      <c r="B232" s="155" t="s">
        <v>209</v>
      </c>
      <c r="C232" s="155"/>
      <c r="D232" s="155"/>
      <c r="E232" s="158" t="s">
        <v>210</v>
      </c>
      <c r="F232" s="162">
        <v>49.7</v>
      </c>
      <c r="G232" s="135">
        <v>49.7</v>
      </c>
      <c r="H232" s="143">
        <f t="shared" si="17"/>
        <v>100</v>
      </c>
    </row>
    <row r="233" spans="1:8" ht="38.25">
      <c r="A233" s="148"/>
      <c r="B233" s="148"/>
      <c r="C233" s="148" t="s">
        <v>435</v>
      </c>
      <c r="D233" s="148"/>
      <c r="E233" s="149" t="s">
        <v>291</v>
      </c>
      <c r="F233" s="164">
        <v>49.7</v>
      </c>
      <c r="G233" s="142">
        <f>G234</f>
        <v>49.7</v>
      </c>
      <c r="H233" s="143">
        <f t="shared" si="17"/>
        <v>100</v>
      </c>
    </row>
    <row r="234" spans="1:8" ht="43.5" customHeight="1">
      <c r="A234" s="148"/>
      <c r="B234" s="148"/>
      <c r="C234" s="148" t="s">
        <v>436</v>
      </c>
      <c r="D234" s="148"/>
      <c r="E234" s="149" t="s">
        <v>376</v>
      </c>
      <c r="F234" s="164">
        <v>49.7</v>
      </c>
      <c r="G234" s="142">
        <v>49.7</v>
      </c>
      <c r="H234" s="143">
        <f t="shared" si="17"/>
        <v>100</v>
      </c>
    </row>
    <row r="235" spans="1:8" ht="51">
      <c r="A235" s="148"/>
      <c r="B235" s="148"/>
      <c r="C235" s="148" t="s">
        <v>437</v>
      </c>
      <c r="D235" s="148"/>
      <c r="E235" s="149" t="s">
        <v>377</v>
      </c>
      <c r="F235" s="164">
        <v>49.7</v>
      </c>
      <c r="G235" s="142">
        <f>G236</f>
        <v>49.7</v>
      </c>
      <c r="H235" s="143">
        <f t="shared" si="17"/>
        <v>100</v>
      </c>
    </row>
    <row r="236" spans="1:8" ht="25.5">
      <c r="A236" s="148"/>
      <c r="B236" s="148"/>
      <c r="C236" s="148" t="s">
        <v>438</v>
      </c>
      <c r="D236" s="148"/>
      <c r="E236" s="149" t="s">
        <v>378</v>
      </c>
      <c r="F236" s="164">
        <v>49.7</v>
      </c>
      <c r="G236" s="142">
        <f>G237</f>
        <v>49.7</v>
      </c>
      <c r="H236" s="143">
        <f t="shared" si="17"/>
        <v>100</v>
      </c>
    </row>
    <row r="237" spans="1:8" ht="30" customHeight="1">
      <c r="A237" s="148"/>
      <c r="B237" s="148"/>
      <c r="C237" s="148"/>
      <c r="D237" s="152" t="s">
        <v>5</v>
      </c>
      <c r="E237" s="153" t="s">
        <v>144</v>
      </c>
      <c r="F237" s="164">
        <v>49.7</v>
      </c>
      <c r="G237" s="142">
        <v>49.7</v>
      </c>
      <c r="H237" s="143">
        <f t="shared" si="17"/>
        <v>100</v>
      </c>
    </row>
    <row r="238" spans="1:8" ht="15">
      <c r="A238" s="155"/>
      <c r="B238" s="155" t="s">
        <v>151</v>
      </c>
      <c r="C238" s="155"/>
      <c r="D238" s="155"/>
      <c r="E238" s="158" t="s">
        <v>152</v>
      </c>
      <c r="F238" s="162">
        <v>796.3</v>
      </c>
      <c r="G238" s="135">
        <f>G239</f>
        <v>796.3</v>
      </c>
      <c r="H238" s="143">
        <f t="shared" si="17"/>
        <v>100</v>
      </c>
    </row>
    <row r="239" spans="1:8" ht="38.25">
      <c r="A239" s="148"/>
      <c r="B239" s="148"/>
      <c r="C239" s="148" t="s">
        <v>435</v>
      </c>
      <c r="D239" s="148"/>
      <c r="E239" s="149" t="s">
        <v>291</v>
      </c>
      <c r="F239" s="164">
        <v>796.3</v>
      </c>
      <c r="G239" s="142">
        <f>G240</f>
        <v>796.3</v>
      </c>
      <c r="H239" s="143">
        <f t="shared" si="17"/>
        <v>100</v>
      </c>
    </row>
    <row r="240" spans="1:8" ht="27.75" customHeight="1">
      <c r="A240" s="148"/>
      <c r="B240" s="148"/>
      <c r="C240" s="148" t="s">
        <v>439</v>
      </c>
      <c r="D240" s="148"/>
      <c r="E240" s="149" t="s">
        <v>292</v>
      </c>
      <c r="F240" s="164">
        <v>796.3</v>
      </c>
      <c r="G240" s="142">
        <f>G241</f>
        <v>796.3</v>
      </c>
      <c r="H240" s="143">
        <f t="shared" si="17"/>
        <v>100</v>
      </c>
    </row>
    <row r="241" spans="1:8" ht="25.5">
      <c r="A241" s="148"/>
      <c r="B241" s="148"/>
      <c r="C241" s="148" t="s">
        <v>440</v>
      </c>
      <c r="D241" s="148"/>
      <c r="E241" s="149" t="s">
        <v>379</v>
      </c>
      <c r="F241" s="164">
        <v>796.3</v>
      </c>
      <c r="G241" s="142">
        <f>G242+G244</f>
        <v>796.3</v>
      </c>
      <c r="H241" s="143">
        <f t="shared" si="17"/>
        <v>100</v>
      </c>
    </row>
    <row r="242" spans="1:8" ht="54" customHeight="1">
      <c r="A242" s="148"/>
      <c r="B242" s="148"/>
      <c r="C242" s="148" t="s">
        <v>441</v>
      </c>
      <c r="D242" s="148"/>
      <c r="E242" s="149" t="s">
        <v>423</v>
      </c>
      <c r="F242" s="164">
        <v>498.09</v>
      </c>
      <c r="G242" s="142">
        <f>G243</f>
        <v>498.1</v>
      </c>
      <c r="H242" s="143">
        <f t="shared" si="17"/>
        <v>100.00200766929672</v>
      </c>
    </row>
    <row r="243" spans="1:8" ht="28.5" customHeight="1">
      <c r="A243" s="148"/>
      <c r="B243" s="148"/>
      <c r="C243" s="148"/>
      <c r="D243" s="152" t="s">
        <v>5</v>
      </c>
      <c r="E243" s="153" t="s">
        <v>144</v>
      </c>
      <c r="F243" s="164">
        <v>498.09</v>
      </c>
      <c r="G243" s="142">
        <v>498.1</v>
      </c>
      <c r="H243" s="143">
        <f t="shared" si="17"/>
        <v>100.00200766929672</v>
      </c>
    </row>
    <row r="244" spans="1:8" ht="15">
      <c r="A244" s="148"/>
      <c r="B244" s="148"/>
      <c r="C244" s="148" t="s">
        <v>443</v>
      </c>
      <c r="D244" s="148"/>
      <c r="E244" s="149" t="s">
        <v>381</v>
      </c>
      <c r="F244" s="164">
        <v>298.2</v>
      </c>
      <c r="G244" s="142">
        <f>G245</f>
        <v>298.2</v>
      </c>
      <c r="H244" s="143">
        <f t="shared" si="17"/>
        <v>100</v>
      </c>
    </row>
    <row r="245" spans="1:8" ht="28.5" customHeight="1">
      <c r="A245" s="148"/>
      <c r="B245" s="148"/>
      <c r="C245" s="148"/>
      <c r="D245" s="152" t="s">
        <v>5</v>
      </c>
      <c r="E245" s="153" t="s">
        <v>144</v>
      </c>
      <c r="F245" s="164">
        <v>298.2</v>
      </c>
      <c r="G245" s="142">
        <v>298.2</v>
      </c>
      <c r="H245" s="143">
        <f t="shared" si="17"/>
        <v>100</v>
      </c>
    </row>
    <row r="246" spans="1:8" ht="15">
      <c r="A246" s="155"/>
      <c r="B246" s="155" t="s">
        <v>18</v>
      </c>
      <c r="C246" s="155"/>
      <c r="D246" s="155"/>
      <c r="E246" s="139" t="s">
        <v>41</v>
      </c>
      <c r="F246" s="162">
        <f>F247+F259</f>
        <v>2189.8999999999996</v>
      </c>
      <c r="G246" s="162">
        <f>G247+G259</f>
        <v>2189.8999999999996</v>
      </c>
      <c r="H246" s="143">
        <f t="shared" si="17"/>
        <v>100</v>
      </c>
    </row>
    <row r="247" spans="1:8" ht="21.75" customHeight="1">
      <c r="A247" s="155"/>
      <c r="B247" s="155" t="s">
        <v>19</v>
      </c>
      <c r="C247" s="155"/>
      <c r="D247" s="155"/>
      <c r="E247" s="156" t="s">
        <v>20</v>
      </c>
      <c r="F247" s="162">
        <v>2173.2</v>
      </c>
      <c r="G247" s="135">
        <f>G248</f>
        <v>2173.2</v>
      </c>
      <c r="H247" s="143">
        <f t="shared" si="17"/>
        <v>100</v>
      </c>
    </row>
    <row r="248" spans="1:8" ht="38.25">
      <c r="A248" s="148"/>
      <c r="B248" s="148"/>
      <c r="C248" s="148" t="s">
        <v>444</v>
      </c>
      <c r="D248" s="148"/>
      <c r="E248" s="149" t="s">
        <v>382</v>
      </c>
      <c r="F248" s="164">
        <v>2173.2</v>
      </c>
      <c r="G248" s="142">
        <f>G249</f>
        <v>2173.2</v>
      </c>
      <c r="H248" s="143">
        <f t="shared" si="17"/>
        <v>100</v>
      </c>
    </row>
    <row r="249" spans="1:8" ht="38.25">
      <c r="A249" s="148"/>
      <c r="B249" s="148"/>
      <c r="C249" s="148" t="s">
        <v>445</v>
      </c>
      <c r="D249" s="148"/>
      <c r="E249" s="149" t="s">
        <v>383</v>
      </c>
      <c r="F249" s="164">
        <v>2173.2</v>
      </c>
      <c r="G249" s="142">
        <f>G250</f>
        <v>2173.2</v>
      </c>
      <c r="H249" s="143">
        <f t="shared" si="17"/>
        <v>100</v>
      </c>
    </row>
    <row r="250" spans="1:8" ht="38.25">
      <c r="A250" s="148"/>
      <c r="B250" s="148"/>
      <c r="C250" s="148" t="s">
        <v>446</v>
      </c>
      <c r="D250" s="148"/>
      <c r="E250" s="149" t="s">
        <v>384</v>
      </c>
      <c r="F250" s="164">
        <f>F251+F253+F255+F257</f>
        <v>2173.2</v>
      </c>
      <c r="G250" s="164">
        <f>G251+G253+G255+G257</f>
        <v>2173.2</v>
      </c>
      <c r="H250" s="143">
        <f t="shared" si="17"/>
        <v>100</v>
      </c>
    </row>
    <row r="251" spans="1:8" ht="54" customHeight="1">
      <c r="A251" s="148"/>
      <c r="B251" s="148"/>
      <c r="C251" s="148" t="s">
        <v>447</v>
      </c>
      <c r="D251" s="148"/>
      <c r="E251" s="149" t="s">
        <v>92</v>
      </c>
      <c r="F251" s="164">
        <v>82.8</v>
      </c>
      <c r="G251" s="142">
        <v>82.8</v>
      </c>
      <c r="H251" s="143">
        <f t="shared" si="17"/>
        <v>100</v>
      </c>
    </row>
    <row r="252" spans="1:8" ht="38.25">
      <c r="A252" s="148"/>
      <c r="B252" s="148"/>
      <c r="C252" s="148"/>
      <c r="D252" s="152" t="s">
        <v>21</v>
      </c>
      <c r="E252" s="154" t="s">
        <v>22</v>
      </c>
      <c r="F252" s="164">
        <v>82.8</v>
      </c>
      <c r="G252" s="142">
        <v>82.8</v>
      </c>
      <c r="H252" s="143">
        <f t="shared" si="17"/>
        <v>100</v>
      </c>
    </row>
    <row r="253" spans="1:8" ht="51">
      <c r="A253" s="148"/>
      <c r="B253" s="148"/>
      <c r="C253" s="148" t="s">
        <v>448</v>
      </c>
      <c r="D253" s="148"/>
      <c r="E253" s="149" t="s">
        <v>145</v>
      </c>
      <c r="F253" s="164">
        <v>430</v>
      </c>
      <c r="G253" s="142">
        <v>430</v>
      </c>
      <c r="H253" s="143">
        <f t="shared" si="17"/>
        <v>100</v>
      </c>
    </row>
    <row r="254" spans="1:8" ht="15">
      <c r="A254" s="148"/>
      <c r="B254" s="148"/>
      <c r="C254" s="148"/>
      <c r="D254" s="148" t="s">
        <v>44</v>
      </c>
      <c r="E254" s="144" t="s">
        <v>45</v>
      </c>
      <c r="F254" s="164">
        <v>430</v>
      </c>
      <c r="G254" s="142">
        <v>430</v>
      </c>
      <c r="H254" s="143">
        <f t="shared" si="17"/>
        <v>100</v>
      </c>
    </row>
    <row r="255" spans="1:8" ht="28.5" customHeight="1">
      <c r="A255" s="148"/>
      <c r="B255" s="148"/>
      <c r="C255" s="148" t="s">
        <v>502</v>
      </c>
      <c r="D255" s="148"/>
      <c r="E255" s="149" t="s">
        <v>385</v>
      </c>
      <c r="F255" s="164">
        <v>954.2</v>
      </c>
      <c r="G255" s="142">
        <v>954.2</v>
      </c>
      <c r="H255" s="143">
        <f t="shared" si="17"/>
        <v>100</v>
      </c>
    </row>
    <row r="256" spans="1:8" ht="38.25" customHeight="1">
      <c r="A256" s="148"/>
      <c r="B256" s="148"/>
      <c r="C256" s="148"/>
      <c r="D256" s="152" t="s">
        <v>21</v>
      </c>
      <c r="E256" s="154" t="s">
        <v>22</v>
      </c>
      <c r="F256" s="164">
        <v>954.2</v>
      </c>
      <c r="G256" s="142">
        <v>954.2</v>
      </c>
      <c r="H256" s="143">
        <f t="shared" si="17"/>
        <v>100</v>
      </c>
    </row>
    <row r="257" spans="1:8" ht="28.5" customHeight="1">
      <c r="A257" s="148"/>
      <c r="B257" s="148"/>
      <c r="C257" s="148" t="s">
        <v>450</v>
      </c>
      <c r="D257" s="148"/>
      <c r="E257" s="149" t="s">
        <v>386</v>
      </c>
      <c r="F257" s="164">
        <v>706.2</v>
      </c>
      <c r="G257" s="142">
        <f>G258</f>
        <v>706.2</v>
      </c>
      <c r="H257" s="143">
        <f t="shared" si="17"/>
        <v>100</v>
      </c>
    </row>
    <row r="258" spans="1:8" ht="38.25" customHeight="1">
      <c r="A258" s="148"/>
      <c r="B258" s="148"/>
      <c r="C258" s="148"/>
      <c r="D258" s="152" t="s">
        <v>21</v>
      </c>
      <c r="E258" s="154" t="s">
        <v>22</v>
      </c>
      <c r="F258" s="164">
        <v>706.2</v>
      </c>
      <c r="G258" s="142">
        <v>706.2</v>
      </c>
      <c r="H258" s="143">
        <f t="shared" si="17"/>
        <v>100</v>
      </c>
    </row>
    <row r="259" spans="1:8" ht="25.5">
      <c r="A259" s="155"/>
      <c r="B259" s="155" t="s">
        <v>23</v>
      </c>
      <c r="C259" s="155"/>
      <c r="D259" s="155"/>
      <c r="E259" s="158" t="s">
        <v>24</v>
      </c>
      <c r="F259" s="162">
        <v>16.7</v>
      </c>
      <c r="G259" s="135">
        <f>G260</f>
        <v>16.7</v>
      </c>
      <c r="H259" s="143">
        <f t="shared" si="17"/>
        <v>100</v>
      </c>
    </row>
    <row r="260" spans="1:8" ht="38.25">
      <c r="A260" s="148"/>
      <c r="B260" s="148"/>
      <c r="C260" s="148" t="s">
        <v>444</v>
      </c>
      <c r="D260" s="148"/>
      <c r="E260" s="149" t="s">
        <v>382</v>
      </c>
      <c r="F260" s="164">
        <v>16.7</v>
      </c>
      <c r="G260" s="142">
        <f>G261</f>
        <v>16.7</v>
      </c>
      <c r="H260" s="143">
        <f t="shared" si="17"/>
        <v>100</v>
      </c>
    </row>
    <row r="261" spans="1:8" ht="27.75" customHeight="1">
      <c r="A261" s="148"/>
      <c r="B261" s="148"/>
      <c r="C261" s="148" t="s">
        <v>451</v>
      </c>
      <c r="D261" s="148"/>
      <c r="E261" s="149" t="s">
        <v>285</v>
      </c>
      <c r="F261" s="164">
        <v>16.7</v>
      </c>
      <c r="G261" s="142">
        <f>G262</f>
        <v>16.7</v>
      </c>
      <c r="H261" s="143">
        <f t="shared" si="17"/>
        <v>100</v>
      </c>
    </row>
    <row r="262" spans="1:8" ht="38.25">
      <c r="A262" s="148"/>
      <c r="B262" s="148"/>
      <c r="C262" s="148" t="s">
        <v>452</v>
      </c>
      <c r="D262" s="148"/>
      <c r="E262" s="149" t="s">
        <v>387</v>
      </c>
      <c r="F262" s="164">
        <v>16.7</v>
      </c>
      <c r="G262" s="142">
        <f>G263</f>
        <v>16.7</v>
      </c>
      <c r="H262" s="143">
        <f t="shared" si="17"/>
        <v>100</v>
      </c>
    </row>
    <row r="263" spans="1:8" ht="51">
      <c r="A263" s="148"/>
      <c r="B263" s="148"/>
      <c r="C263" s="148" t="s">
        <v>453</v>
      </c>
      <c r="D263" s="148"/>
      <c r="E263" s="149" t="s">
        <v>388</v>
      </c>
      <c r="F263" s="164">
        <v>16.7</v>
      </c>
      <c r="G263" s="142">
        <v>16.7</v>
      </c>
      <c r="H263" s="143">
        <f t="shared" si="17"/>
        <v>100</v>
      </c>
    </row>
    <row r="264" spans="1:8" ht="39" customHeight="1">
      <c r="A264" s="148"/>
      <c r="B264" s="148"/>
      <c r="C264" s="148"/>
      <c r="D264" s="152" t="s">
        <v>5</v>
      </c>
      <c r="E264" s="153" t="s">
        <v>144</v>
      </c>
      <c r="F264" s="164">
        <v>16.7</v>
      </c>
      <c r="G264" s="142">
        <v>16.7</v>
      </c>
      <c r="H264" s="143">
        <f t="shared" si="17"/>
        <v>100</v>
      </c>
    </row>
    <row r="265" spans="1:8" ht="15">
      <c r="A265" s="155"/>
      <c r="B265" s="155" t="s">
        <v>25</v>
      </c>
      <c r="C265" s="155"/>
      <c r="D265" s="155"/>
      <c r="E265" s="158" t="s">
        <v>43</v>
      </c>
      <c r="F265" s="162">
        <f>F266+F272+F292+F311</f>
        <v>6687.17</v>
      </c>
      <c r="G265" s="162">
        <f>G266+G272+G292+G311</f>
        <v>6687.17</v>
      </c>
      <c r="H265" s="143">
        <f t="shared" si="17"/>
        <v>100</v>
      </c>
    </row>
    <row r="266" spans="1:8" ht="15">
      <c r="A266" s="155"/>
      <c r="B266" s="155" t="s">
        <v>215</v>
      </c>
      <c r="C266" s="155"/>
      <c r="D266" s="155"/>
      <c r="E266" s="158" t="s">
        <v>216</v>
      </c>
      <c r="F266" s="162">
        <v>74.8</v>
      </c>
      <c r="G266" s="135">
        <f>G267</f>
        <v>74.8</v>
      </c>
      <c r="H266" s="143">
        <v>100</v>
      </c>
    </row>
    <row r="267" spans="1:8" ht="38.25">
      <c r="A267" s="148"/>
      <c r="B267" s="148"/>
      <c r="C267" s="148" t="s">
        <v>444</v>
      </c>
      <c r="D267" s="148"/>
      <c r="E267" s="149" t="s">
        <v>382</v>
      </c>
      <c r="F267" s="164">
        <v>74.8</v>
      </c>
      <c r="G267" s="142">
        <f>G268</f>
        <v>74.8</v>
      </c>
      <c r="H267" s="143">
        <v>100</v>
      </c>
    </row>
    <row r="268" spans="1:8" ht="38.25">
      <c r="A268" s="148"/>
      <c r="B268" s="148"/>
      <c r="C268" s="148" t="s">
        <v>454</v>
      </c>
      <c r="D268" s="148"/>
      <c r="E268" s="149" t="s">
        <v>287</v>
      </c>
      <c r="F268" s="164">
        <v>74.8</v>
      </c>
      <c r="G268" s="142">
        <v>74.8</v>
      </c>
      <c r="H268" s="143">
        <v>100</v>
      </c>
    </row>
    <row r="269" spans="1:8" ht="38.25">
      <c r="A269" s="148"/>
      <c r="B269" s="148"/>
      <c r="C269" s="148" t="s">
        <v>455</v>
      </c>
      <c r="D269" s="148"/>
      <c r="E269" s="149" t="s">
        <v>389</v>
      </c>
      <c r="F269" s="164">
        <v>74.8</v>
      </c>
      <c r="G269" s="142">
        <f>G270</f>
        <v>74.8</v>
      </c>
      <c r="H269" s="143">
        <v>100</v>
      </c>
    </row>
    <row r="270" spans="1:8" ht="25.5">
      <c r="A270" s="148"/>
      <c r="B270" s="148"/>
      <c r="C270" s="148" t="s">
        <v>456</v>
      </c>
      <c r="D270" s="148"/>
      <c r="E270" s="149" t="s">
        <v>390</v>
      </c>
      <c r="F270" s="164">
        <v>74.8</v>
      </c>
      <c r="G270" s="142">
        <v>74.8</v>
      </c>
      <c r="H270" s="143">
        <v>100</v>
      </c>
    </row>
    <row r="271" spans="1:8" ht="26.25" customHeight="1">
      <c r="A271" s="148"/>
      <c r="B271" s="148"/>
      <c r="C271" s="148"/>
      <c r="D271" s="152" t="s">
        <v>21</v>
      </c>
      <c r="E271" s="154" t="s">
        <v>22</v>
      </c>
      <c r="F271" s="164">
        <v>74.8</v>
      </c>
      <c r="G271" s="142">
        <v>74.8</v>
      </c>
      <c r="H271" s="143">
        <f aca="true" t="shared" si="19" ref="H271:H301">G271/F271*100</f>
        <v>100</v>
      </c>
    </row>
    <row r="272" spans="1:8" ht="15">
      <c r="A272" s="155"/>
      <c r="B272" s="155" t="s">
        <v>26</v>
      </c>
      <c r="C272" s="155"/>
      <c r="D272" s="155"/>
      <c r="E272" s="158" t="s">
        <v>27</v>
      </c>
      <c r="F272" s="162">
        <v>3584.77</v>
      </c>
      <c r="G272" s="162">
        <v>3584.77</v>
      </c>
      <c r="H272" s="143">
        <f t="shared" si="19"/>
        <v>100</v>
      </c>
    </row>
    <row r="273" spans="1:8" ht="38.25">
      <c r="A273" s="148"/>
      <c r="B273" s="148"/>
      <c r="C273" s="148" t="s">
        <v>444</v>
      </c>
      <c r="D273" s="148"/>
      <c r="E273" s="149" t="s">
        <v>382</v>
      </c>
      <c r="F273" s="164">
        <v>3584.8</v>
      </c>
      <c r="G273" s="142">
        <f>G274</f>
        <v>3584.8</v>
      </c>
      <c r="H273" s="143">
        <f t="shared" si="19"/>
        <v>100</v>
      </c>
    </row>
    <row r="274" spans="1:8" ht="38.25">
      <c r="A274" s="148"/>
      <c r="B274" s="148"/>
      <c r="C274" s="148" t="s">
        <v>458</v>
      </c>
      <c r="D274" s="148"/>
      <c r="E274" s="149" t="s">
        <v>298</v>
      </c>
      <c r="F274" s="164">
        <v>3584.8</v>
      </c>
      <c r="G274" s="142">
        <f>G275+G283</f>
        <v>3584.8</v>
      </c>
      <c r="H274" s="143">
        <f t="shared" si="19"/>
        <v>100</v>
      </c>
    </row>
    <row r="275" spans="1:8" ht="25.5">
      <c r="A275" s="148"/>
      <c r="B275" s="148"/>
      <c r="C275" s="148" t="s">
        <v>459</v>
      </c>
      <c r="D275" s="148"/>
      <c r="E275" s="149" t="s">
        <v>391</v>
      </c>
      <c r="F275" s="164">
        <f>F276+F279+F281</f>
        <v>2330.3</v>
      </c>
      <c r="G275" s="164">
        <f>G276+G279+G281</f>
        <v>2330.3</v>
      </c>
      <c r="H275" s="143">
        <f t="shared" si="19"/>
        <v>100</v>
      </c>
    </row>
    <row r="276" spans="1:8" ht="54" customHeight="1">
      <c r="A276" s="148"/>
      <c r="B276" s="148"/>
      <c r="C276" s="148" t="s">
        <v>460</v>
      </c>
      <c r="D276" s="148"/>
      <c r="E276" s="149" t="s">
        <v>92</v>
      </c>
      <c r="F276" s="164">
        <v>2023.8</v>
      </c>
      <c r="G276" s="142">
        <f>G277+G278</f>
        <v>2023.8</v>
      </c>
      <c r="H276" s="143">
        <f t="shared" si="19"/>
        <v>100</v>
      </c>
    </row>
    <row r="277" spans="1:8" ht="38.25">
      <c r="A277" s="148"/>
      <c r="B277" s="148"/>
      <c r="C277" s="148"/>
      <c r="D277" s="152" t="s">
        <v>21</v>
      </c>
      <c r="E277" s="154" t="s">
        <v>22</v>
      </c>
      <c r="F277" s="164">
        <v>1236.8</v>
      </c>
      <c r="G277" s="142">
        <v>1236.8</v>
      </c>
      <c r="H277" s="143">
        <f t="shared" si="19"/>
        <v>100</v>
      </c>
    </row>
    <row r="278" spans="1:8" ht="15">
      <c r="A278" s="148"/>
      <c r="B278" s="148"/>
      <c r="C278" s="148"/>
      <c r="D278" s="148" t="s">
        <v>6</v>
      </c>
      <c r="E278" s="153" t="s">
        <v>7</v>
      </c>
      <c r="F278" s="164">
        <v>787</v>
      </c>
      <c r="G278" s="142">
        <v>787</v>
      </c>
      <c r="H278" s="143">
        <f t="shared" si="19"/>
        <v>100</v>
      </c>
    </row>
    <row r="279" spans="1:8" ht="29.25" customHeight="1">
      <c r="A279" s="148"/>
      <c r="B279" s="148"/>
      <c r="C279" s="148" t="s">
        <v>461</v>
      </c>
      <c r="D279" s="148"/>
      <c r="E279" s="149" t="s">
        <v>424</v>
      </c>
      <c r="F279" s="164">
        <v>219</v>
      </c>
      <c r="G279" s="142">
        <f>G280</f>
        <v>219</v>
      </c>
      <c r="H279" s="143">
        <f t="shared" si="19"/>
        <v>100</v>
      </c>
    </row>
    <row r="280" spans="1:8" ht="19.5" customHeight="1">
      <c r="A280" s="148"/>
      <c r="B280" s="148"/>
      <c r="C280" s="148"/>
      <c r="D280" s="148" t="s">
        <v>6</v>
      </c>
      <c r="E280" s="153" t="s">
        <v>7</v>
      </c>
      <c r="F280" s="164">
        <v>219</v>
      </c>
      <c r="G280" s="142">
        <v>219</v>
      </c>
      <c r="H280" s="143">
        <f t="shared" si="19"/>
        <v>100</v>
      </c>
    </row>
    <row r="281" spans="1:8" ht="56.25" customHeight="1">
      <c r="A281" s="148"/>
      <c r="B281" s="148"/>
      <c r="C281" s="148" t="s">
        <v>462</v>
      </c>
      <c r="D281" s="148"/>
      <c r="E281" s="149" t="s">
        <v>392</v>
      </c>
      <c r="F281" s="164">
        <v>87.5</v>
      </c>
      <c r="G281" s="142">
        <f>G282</f>
        <v>87.5</v>
      </c>
      <c r="H281" s="143">
        <f t="shared" si="19"/>
        <v>100</v>
      </c>
    </row>
    <row r="282" spans="1:8" ht="15" customHeight="1">
      <c r="A282" s="148"/>
      <c r="B282" s="148"/>
      <c r="C282" s="148"/>
      <c r="D282" s="148" t="s">
        <v>6</v>
      </c>
      <c r="E282" s="153" t="s">
        <v>7</v>
      </c>
      <c r="F282" s="164">
        <v>87.5</v>
      </c>
      <c r="G282" s="142">
        <v>87.5</v>
      </c>
      <c r="H282" s="143">
        <f t="shared" si="19"/>
        <v>100</v>
      </c>
    </row>
    <row r="283" spans="1:8" ht="30" customHeight="1">
      <c r="A283" s="148"/>
      <c r="B283" s="148"/>
      <c r="C283" s="148" t="s">
        <v>463</v>
      </c>
      <c r="D283" s="148"/>
      <c r="E283" s="149" t="s">
        <v>393</v>
      </c>
      <c r="F283" s="164">
        <f>F284+F286+F288+F290</f>
        <v>1254.5</v>
      </c>
      <c r="G283" s="164">
        <f>G284+G286+G288+G290</f>
        <v>1254.5</v>
      </c>
      <c r="H283" s="143">
        <f t="shared" si="19"/>
        <v>100</v>
      </c>
    </row>
    <row r="284" spans="1:8" ht="51.75" customHeight="1">
      <c r="A284" s="148"/>
      <c r="B284" s="148"/>
      <c r="C284" s="148" t="s">
        <v>464</v>
      </c>
      <c r="D284" s="148"/>
      <c r="E284" s="149" t="s">
        <v>92</v>
      </c>
      <c r="F284" s="164">
        <v>1021.4</v>
      </c>
      <c r="G284" s="142">
        <f>G285</f>
        <v>1021.4</v>
      </c>
      <c r="H284" s="143">
        <f t="shared" si="19"/>
        <v>100</v>
      </c>
    </row>
    <row r="285" spans="1:8" ht="38.25" customHeight="1">
      <c r="A285" s="148"/>
      <c r="B285" s="148"/>
      <c r="C285" s="148"/>
      <c r="D285" s="152" t="s">
        <v>21</v>
      </c>
      <c r="E285" s="154" t="s">
        <v>22</v>
      </c>
      <c r="F285" s="164">
        <v>1021.4</v>
      </c>
      <c r="G285" s="142">
        <v>1021.4</v>
      </c>
      <c r="H285" s="143">
        <f t="shared" si="19"/>
        <v>100</v>
      </c>
    </row>
    <row r="286" spans="1:8" ht="25.5">
      <c r="A286" s="148"/>
      <c r="B286" s="148"/>
      <c r="C286" s="148" t="s">
        <v>465</v>
      </c>
      <c r="D286" s="148"/>
      <c r="E286" s="149" t="s">
        <v>394</v>
      </c>
      <c r="F286" s="164">
        <v>77.7</v>
      </c>
      <c r="G286" s="142">
        <f>G287</f>
        <v>77.7</v>
      </c>
      <c r="H286" s="143">
        <f t="shared" si="19"/>
        <v>100</v>
      </c>
    </row>
    <row r="287" spans="1:8" ht="38.25">
      <c r="A287" s="148"/>
      <c r="B287" s="148"/>
      <c r="C287" s="148"/>
      <c r="D287" s="152" t="s">
        <v>21</v>
      </c>
      <c r="E287" s="154" t="s">
        <v>22</v>
      </c>
      <c r="F287" s="164">
        <v>77.7</v>
      </c>
      <c r="G287" s="142">
        <v>77.7</v>
      </c>
      <c r="H287" s="143">
        <f t="shared" si="19"/>
        <v>100</v>
      </c>
    </row>
    <row r="288" spans="1:8" ht="38.25">
      <c r="A288" s="148"/>
      <c r="B288" s="148"/>
      <c r="C288" s="148" t="s">
        <v>466</v>
      </c>
      <c r="D288" s="148"/>
      <c r="E288" s="149" t="s">
        <v>395</v>
      </c>
      <c r="F288" s="164">
        <v>95.4</v>
      </c>
      <c r="G288" s="142">
        <f>G289</f>
        <v>95.4</v>
      </c>
      <c r="H288" s="143">
        <f t="shared" si="19"/>
        <v>100</v>
      </c>
    </row>
    <row r="289" spans="1:8" ht="38.25">
      <c r="A289" s="148"/>
      <c r="B289" s="148"/>
      <c r="C289" s="148"/>
      <c r="D289" s="152" t="s">
        <v>21</v>
      </c>
      <c r="E289" s="154" t="s">
        <v>22</v>
      </c>
      <c r="F289" s="164">
        <v>95.4</v>
      </c>
      <c r="G289" s="142">
        <v>95.4</v>
      </c>
      <c r="H289" s="143">
        <f t="shared" si="19"/>
        <v>100</v>
      </c>
    </row>
    <row r="290" spans="1:8" ht="51">
      <c r="A290" s="148"/>
      <c r="B290" s="148"/>
      <c r="C290" s="148" t="s">
        <v>467</v>
      </c>
      <c r="D290" s="148"/>
      <c r="E290" s="149" t="s">
        <v>396</v>
      </c>
      <c r="F290" s="164">
        <v>60</v>
      </c>
      <c r="G290" s="142">
        <v>60</v>
      </c>
      <c r="H290" s="143">
        <f t="shared" si="19"/>
        <v>100</v>
      </c>
    </row>
    <row r="291" spans="1:8" ht="38.25">
      <c r="A291" s="148"/>
      <c r="B291" s="148"/>
      <c r="C291" s="148"/>
      <c r="D291" s="152" t="s">
        <v>21</v>
      </c>
      <c r="E291" s="154" t="s">
        <v>22</v>
      </c>
      <c r="F291" s="164">
        <v>60</v>
      </c>
      <c r="G291" s="142">
        <v>60</v>
      </c>
      <c r="H291" s="143">
        <f t="shared" si="19"/>
        <v>100</v>
      </c>
    </row>
    <row r="292" spans="1:8" ht="18" customHeight="1">
      <c r="A292" s="155"/>
      <c r="B292" s="155" t="s">
        <v>101</v>
      </c>
      <c r="C292" s="155"/>
      <c r="D292" s="155"/>
      <c r="E292" s="158" t="s">
        <v>102</v>
      </c>
      <c r="F292" s="162">
        <f>F293+F308</f>
        <v>843.5999999999999</v>
      </c>
      <c r="G292" s="162">
        <f>G293+G308</f>
        <v>843.5999999999999</v>
      </c>
      <c r="H292" s="143">
        <f t="shared" si="19"/>
        <v>100</v>
      </c>
    </row>
    <row r="293" spans="1:8" ht="41.25" customHeight="1">
      <c r="A293" s="148"/>
      <c r="B293" s="148"/>
      <c r="C293" s="148" t="s">
        <v>444</v>
      </c>
      <c r="D293" s="148"/>
      <c r="E293" s="149" t="s">
        <v>382</v>
      </c>
      <c r="F293" s="164">
        <f>F294</f>
        <v>635.9</v>
      </c>
      <c r="G293" s="164">
        <f>G294</f>
        <v>635.9</v>
      </c>
      <c r="H293" s="143">
        <f t="shared" si="19"/>
        <v>100</v>
      </c>
    </row>
    <row r="294" spans="1:8" ht="30.75" customHeight="1">
      <c r="A294" s="148"/>
      <c r="B294" s="148"/>
      <c r="C294" s="148" t="s">
        <v>468</v>
      </c>
      <c r="D294" s="148"/>
      <c r="E294" s="149" t="s">
        <v>297</v>
      </c>
      <c r="F294" s="164">
        <f>F295</f>
        <v>635.9</v>
      </c>
      <c r="G294" s="142">
        <f>G295</f>
        <v>635.9</v>
      </c>
      <c r="H294" s="143">
        <f t="shared" si="19"/>
        <v>100</v>
      </c>
    </row>
    <row r="295" spans="1:8" ht="44.25" customHeight="1">
      <c r="A295" s="148"/>
      <c r="B295" s="148"/>
      <c r="C295" s="148" t="s">
        <v>469</v>
      </c>
      <c r="D295" s="148"/>
      <c r="E295" s="149" t="s">
        <v>397</v>
      </c>
      <c r="F295" s="164">
        <f>F296+F298+F300+F302+F304+F306</f>
        <v>635.9</v>
      </c>
      <c r="G295" s="164">
        <f>G296+G298+G300+G302+G304+G306</f>
        <v>635.9</v>
      </c>
      <c r="H295" s="143">
        <f t="shared" si="19"/>
        <v>100</v>
      </c>
    </row>
    <row r="296" spans="1:8" ht="54.75" customHeight="1">
      <c r="A296" s="148"/>
      <c r="B296" s="148"/>
      <c r="C296" s="148" t="s">
        <v>470</v>
      </c>
      <c r="D296" s="148"/>
      <c r="E296" s="149" t="s">
        <v>92</v>
      </c>
      <c r="F296" s="164">
        <v>180</v>
      </c>
      <c r="G296" s="142">
        <f>G297</f>
        <v>180</v>
      </c>
      <c r="H296" s="143">
        <f t="shared" si="19"/>
        <v>100</v>
      </c>
    </row>
    <row r="297" spans="1:8" ht="38.25">
      <c r="A297" s="148"/>
      <c r="B297" s="148"/>
      <c r="C297" s="148"/>
      <c r="D297" s="152" t="s">
        <v>21</v>
      </c>
      <c r="E297" s="154" t="s">
        <v>22</v>
      </c>
      <c r="F297" s="164">
        <v>180</v>
      </c>
      <c r="G297" s="142">
        <v>180</v>
      </c>
      <c r="H297" s="143">
        <f t="shared" si="19"/>
        <v>100</v>
      </c>
    </row>
    <row r="298" spans="1:8" ht="25.5">
      <c r="A298" s="148"/>
      <c r="B298" s="148"/>
      <c r="C298" s="148" t="s">
        <v>471</v>
      </c>
      <c r="D298" s="148"/>
      <c r="E298" s="149" t="s">
        <v>398</v>
      </c>
      <c r="F298" s="164">
        <v>244</v>
      </c>
      <c r="G298" s="142">
        <v>244</v>
      </c>
      <c r="H298" s="143">
        <f t="shared" si="19"/>
        <v>100</v>
      </c>
    </row>
    <row r="299" spans="1:8" ht="24.75" customHeight="1">
      <c r="A299" s="148"/>
      <c r="B299" s="148"/>
      <c r="C299" s="148"/>
      <c r="D299" s="152" t="s">
        <v>21</v>
      </c>
      <c r="E299" s="154" t="s">
        <v>22</v>
      </c>
      <c r="F299" s="164">
        <v>244</v>
      </c>
      <c r="G299" s="142">
        <v>244</v>
      </c>
      <c r="H299" s="143">
        <f t="shared" si="19"/>
        <v>100</v>
      </c>
    </row>
    <row r="300" spans="1:8" ht="15.75" customHeight="1">
      <c r="A300" s="148"/>
      <c r="B300" s="148"/>
      <c r="C300" s="148" t="s">
        <v>472</v>
      </c>
      <c r="D300" s="148"/>
      <c r="E300" s="149" t="s">
        <v>425</v>
      </c>
      <c r="F300" s="164">
        <f>F301</f>
        <v>81.8</v>
      </c>
      <c r="G300" s="142">
        <v>81.8</v>
      </c>
      <c r="H300" s="143">
        <f t="shared" si="19"/>
        <v>100</v>
      </c>
    </row>
    <row r="301" spans="1:8" ht="38.25">
      <c r="A301" s="148"/>
      <c r="B301" s="148"/>
      <c r="C301" s="148"/>
      <c r="D301" s="152" t="s">
        <v>21</v>
      </c>
      <c r="E301" s="154" t="s">
        <v>22</v>
      </c>
      <c r="F301" s="164">
        <v>81.8</v>
      </c>
      <c r="G301" s="142">
        <v>81.8</v>
      </c>
      <c r="H301" s="143">
        <f t="shared" si="19"/>
        <v>100</v>
      </c>
    </row>
    <row r="302" spans="1:8" ht="29.25" customHeight="1">
      <c r="A302" s="148"/>
      <c r="B302" s="148"/>
      <c r="C302" s="148" t="s">
        <v>473</v>
      </c>
      <c r="D302" s="148"/>
      <c r="E302" s="149" t="s">
        <v>399</v>
      </c>
      <c r="F302" s="164">
        <v>68.1</v>
      </c>
      <c r="G302" s="142">
        <f>G303</f>
        <v>68.1</v>
      </c>
      <c r="H302" s="143">
        <f aca="true" t="shared" si="20" ref="H302:H342">G302/F302*100</f>
        <v>100</v>
      </c>
    </row>
    <row r="303" spans="1:8" ht="38.25">
      <c r="A303" s="148"/>
      <c r="B303" s="148"/>
      <c r="C303" s="148"/>
      <c r="D303" s="152" t="s">
        <v>21</v>
      </c>
      <c r="E303" s="154" t="s">
        <v>22</v>
      </c>
      <c r="F303" s="164">
        <v>68.1</v>
      </c>
      <c r="G303" s="142">
        <v>68.1</v>
      </c>
      <c r="H303" s="143">
        <f t="shared" si="20"/>
        <v>100</v>
      </c>
    </row>
    <row r="304" spans="1:8" ht="41.25" customHeight="1">
      <c r="A304" s="148"/>
      <c r="B304" s="148"/>
      <c r="C304" s="148" t="s">
        <v>503</v>
      </c>
      <c r="D304" s="148"/>
      <c r="E304" s="149" t="s">
        <v>426</v>
      </c>
      <c r="F304" s="164">
        <v>20</v>
      </c>
      <c r="G304" s="142">
        <v>20</v>
      </c>
      <c r="H304" s="143">
        <f t="shared" si="20"/>
        <v>100</v>
      </c>
    </row>
    <row r="305" spans="1:8" ht="26.25" customHeight="1">
      <c r="A305" s="148"/>
      <c r="B305" s="148"/>
      <c r="C305" s="148"/>
      <c r="D305" s="152" t="s">
        <v>21</v>
      </c>
      <c r="E305" s="154" t="s">
        <v>22</v>
      </c>
      <c r="F305" s="164">
        <v>20</v>
      </c>
      <c r="G305" s="142">
        <v>20</v>
      </c>
      <c r="H305" s="143">
        <f t="shared" si="20"/>
        <v>100</v>
      </c>
    </row>
    <row r="306" spans="1:8" ht="25.5">
      <c r="A306" s="148"/>
      <c r="B306" s="148"/>
      <c r="C306" s="148" t="s">
        <v>504</v>
      </c>
      <c r="D306" s="148"/>
      <c r="E306" s="149" t="s">
        <v>400</v>
      </c>
      <c r="F306" s="164">
        <v>42</v>
      </c>
      <c r="G306" s="142">
        <v>42</v>
      </c>
      <c r="H306" s="143">
        <f t="shared" si="20"/>
        <v>100</v>
      </c>
    </row>
    <row r="307" spans="1:8" ht="25.5" customHeight="1">
      <c r="A307" s="148"/>
      <c r="B307" s="148"/>
      <c r="C307" s="148"/>
      <c r="D307" s="152" t="s">
        <v>21</v>
      </c>
      <c r="E307" s="154" t="s">
        <v>22</v>
      </c>
      <c r="F307" s="164">
        <v>42</v>
      </c>
      <c r="G307" s="142">
        <v>42</v>
      </c>
      <c r="H307" s="143">
        <f t="shared" si="20"/>
        <v>100</v>
      </c>
    </row>
    <row r="308" spans="1:8" ht="30.75" customHeight="1">
      <c r="A308" s="148"/>
      <c r="B308" s="148"/>
      <c r="C308" s="148" t="s">
        <v>474</v>
      </c>
      <c r="D308" s="148"/>
      <c r="E308" s="149" t="s">
        <v>294</v>
      </c>
      <c r="F308" s="164">
        <v>207.7</v>
      </c>
      <c r="G308" s="142">
        <v>207.7</v>
      </c>
      <c r="H308" s="143">
        <f t="shared" si="20"/>
        <v>100</v>
      </c>
    </row>
    <row r="309" spans="1:8" ht="30" customHeight="1">
      <c r="A309" s="148"/>
      <c r="B309" s="148"/>
      <c r="C309" s="148" t="s">
        <v>475</v>
      </c>
      <c r="D309" s="148"/>
      <c r="E309" s="149" t="s">
        <v>427</v>
      </c>
      <c r="F309" s="164">
        <v>207.7</v>
      </c>
      <c r="G309" s="142">
        <v>207.7</v>
      </c>
      <c r="H309" s="143">
        <f t="shared" si="20"/>
        <v>100</v>
      </c>
    </row>
    <row r="310" spans="1:8" ht="15" customHeight="1">
      <c r="A310" s="148"/>
      <c r="B310" s="148"/>
      <c r="C310" s="148"/>
      <c r="D310" s="148" t="s">
        <v>44</v>
      </c>
      <c r="E310" s="144" t="s">
        <v>45</v>
      </c>
      <c r="F310" s="164">
        <v>207.7</v>
      </c>
      <c r="G310" s="142">
        <v>207.7</v>
      </c>
      <c r="H310" s="143">
        <f t="shared" si="20"/>
        <v>100</v>
      </c>
    </row>
    <row r="311" spans="1:8" ht="25.5">
      <c r="A311" s="155"/>
      <c r="B311" s="155" t="s">
        <v>28</v>
      </c>
      <c r="C311" s="155"/>
      <c r="D311" s="155"/>
      <c r="E311" s="158" t="s">
        <v>29</v>
      </c>
      <c r="F311" s="162">
        <f>F312</f>
        <v>2184</v>
      </c>
      <c r="G311" s="135">
        <f>G312</f>
        <v>2184</v>
      </c>
      <c r="H311" s="143">
        <f t="shared" si="20"/>
        <v>100</v>
      </c>
    </row>
    <row r="312" spans="1:8" ht="38.25">
      <c r="A312" s="148"/>
      <c r="B312" s="148"/>
      <c r="C312" s="148" t="s">
        <v>444</v>
      </c>
      <c r="D312" s="148"/>
      <c r="E312" s="149" t="s">
        <v>382</v>
      </c>
      <c r="F312" s="164">
        <f>F313+F317</f>
        <v>2184</v>
      </c>
      <c r="G312" s="164">
        <f>G313+G317</f>
        <v>2184</v>
      </c>
      <c r="H312" s="143">
        <f t="shared" si="20"/>
        <v>100</v>
      </c>
    </row>
    <row r="313" spans="1:8" ht="43.5" customHeight="1">
      <c r="A313" s="148"/>
      <c r="B313" s="148"/>
      <c r="C313" s="148" t="s">
        <v>454</v>
      </c>
      <c r="D313" s="148"/>
      <c r="E313" s="149" t="s">
        <v>287</v>
      </c>
      <c r="F313" s="164">
        <v>21.6</v>
      </c>
      <c r="G313" s="142">
        <v>21.6</v>
      </c>
      <c r="H313" s="143">
        <f t="shared" si="20"/>
        <v>100</v>
      </c>
    </row>
    <row r="314" spans="1:8" ht="39.75" customHeight="1">
      <c r="A314" s="148"/>
      <c r="B314" s="148"/>
      <c r="C314" s="148" t="s">
        <v>455</v>
      </c>
      <c r="D314" s="148"/>
      <c r="E314" s="149" t="s">
        <v>389</v>
      </c>
      <c r="F314" s="164">
        <v>21.6</v>
      </c>
      <c r="G314" s="142">
        <v>21.6</v>
      </c>
      <c r="H314" s="143">
        <f t="shared" si="20"/>
        <v>100</v>
      </c>
    </row>
    <row r="315" spans="1:8" ht="40.5" customHeight="1">
      <c r="A315" s="148"/>
      <c r="B315" s="148"/>
      <c r="C315" s="148" t="s">
        <v>476</v>
      </c>
      <c r="D315" s="148"/>
      <c r="E315" s="149" t="s">
        <v>401</v>
      </c>
      <c r="F315" s="164">
        <v>21.6</v>
      </c>
      <c r="G315" s="142">
        <v>21.6</v>
      </c>
      <c r="H315" s="143">
        <f t="shared" si="20"/>
        <v>100</v>
      </c>
    </row>
    <row r="316" spans="1:8" ht="27.75" customHeight="1">
      <c r="A316" s="148"/>
      <c r="B316" s="148"/>
      <c r="C316" s="148"/>
      <c r="D316" s="152" t="s">
        <v>5</v>
      </c>
      <c r="E316" s="153" t="s">
        <v>144</v>
      </c>
      <c r="F316" s="164">
        <v>21.6</v>
      </c>
      <c r="G316" s="142">
        <v>21.6</v>
      </c>
      <c r="H316" s="143">
        <f t="shared" si="20"/>
        <v>100</v>
      </c>
    </row>
    <row r="317" spans="1:8" ht="30" customHeight="1">
      <c r="A317" s="148"/>
      <c r="B317" s="148"/>
      <c r="C317" s="148" t="s">
        <v>477</v>
      </c>
      <c r="D317" s="148"/>
      <c r="E317" s="149" t="s">
        <v>161</v>
      </c>
      <c r="F317" s="164">
        <v>2162.4</v>
      </c>
      <c r="G317" s="142">
        <f>G318</f>
        <v>2162.4</v>
      </c>
      <c r="H317" s="143">
        <f t="shared" si="20"/>
        <v>100</v>
      </c>
    </row>
    <row r="318" spans="1:8" ht="38.25">
      <c r="A318" s="148"/>
      <c r="B318" s="148"/>
      <c r="C318" s="148" t="s">
        <v>478</v>
      </c>
      <c r="D318" s="148"/>
      <c r="E318" s="149" t="s">
        <v>402</v>
      </c>
      <c r="F318" s="164">
        <v>2162.4</v>
      </c>
      <c r="G318" s="142">
        <f>G319</f>
        <v>2162.4</v>
      </c>
      <c r="H318" s="143">
        <f t="shared" si="20"/>
        <v>100</v>
      </c>
    </row>
    <row r="319" spans="1:8" ht="43.5" customHeight="1">
      <c r="A319" s="148"/>
      <c r="B319" s="148"/>
      <c r="C319" s="148"/>
      <c r="D319" s="152" t="s">
        <v>21</v>
      </c>
      <c r="E319" s="154" t="s">
        <v>22</v>
      </c>
      <c r="F319" s="164">
        <v>2162.4</v>
      </c>
      <c r="G319" s="142">
        <v>2162.4</v>
      </c>
      <c r="H319" s="143">
        <f t="shared" si="20"/>
        <v>100</v>
      </c>
    </row>
    <row r="320" spans="1:8" ht="15">
      <c r="A320" s="155"/>
      <c r="B320" s="155" t="s">
        <v>30</v>
      </c>
      <c r="C320" s="155"/>
      <c r="D320" s="155"/>
      <c r="E320" s="160" t="s">
        <v>46</v>
      </c>
      <c r="F320" s="162">
        <f>F321</f>
        <v>5566</v>
      </c>
      <c r="G320" s="162">
        <f>G321</f>
        <v>5566</v>
      </c>
      <c r="H320" s="143">
        <f t="shared" si="20"/>
        <v>100</v>
      </c>
    </row>
    <row r="321" spans="1:8" ht="18.75" customHeight="1">
      <c r="A321" s="155"/>
      <c r="B321" s="155" t="s">
        <v>31</v>
      </c>
      <c r="C321" s="155"/>
      <c r="D321" s="155"/>
      <c r="E321" s="160" t="s">
        <v>32</v>
      </c>
      <c r="F321" s="162">
        <f>F322</f>
        <v>5566</v>
      </c>
      <c r="G321" s="162">
        <f>G322</f>
        <v>5566</v>
      </c>
      <c r="H321" s="143">
        <f t="shared" si="20"/>
        <v>100</v>
      </c>
    </row>
    <row r="322" spans="1:8" ht="40.5" customHeight="1">
      <c r="A322" s="148"/>
      <c r="B322" s="148"/>
      <c r="C322" s="148" t="s">
        <v>482</v>
      </c>
      <c r="D322" s="148"/>
      <c r="E322" s="149" t="s">
        <v>288</v>
      </c>
      <c r="F322" s="164">
        <v>5566</v>
      </c>
      <c r="G322" s="164">
        <v>5566</v>
      </c>
      <c r="H322" s="143">
        <f t="shared" si="20"/>
        <v>100</v>
      </c>
    </row>
    <row r="323" spans="1:8" ht="24.75" customHeight="1">
      <c r="A323" s="148"/>
      <c r="B323" s="148"/>
      <c r="C323" s="148" t="s">
        <v>486</v>
      </c>
      <c r="D323" s="148"/>
      <c r="E323" s="149" t="s">
        <v>162</v>
      </c>
      <c r="F323" s="164">
        <f>F324</f>
        <v>1035.13</v>
      </c>
      <c r="G323" s="164">
        <f>G324</f>
        <v>1035.1</v>
      </c>
      <c r="H323" s="143">
        <f t="shared" si="20"/>
        <v>99.9971018132988</v>
      </c>
    </row>
    <row r="324" spans="1:8" ht="29.25" customHeight="1">
      <c r="A324" s="148"/>
      <c r="B324" s="148"/>
      <c r="C324" s="148" t="s">
        <v>487</v>
      </c>
      <c r="D324" s="148"/>
      <c r="E324" s="149" t="s">
        <v>410</v>
      </c>
      <c r="F324" s="164">
        <f>F325+F327+F329</f>
        <v>1035.13</v>
      </c>
      <c r="G324" s="164">
        <f>G325+G327+G329</f>
        <v>1035.1</v>
      </c>
      <c r="H324" s="143">
        <f t="shared" si="20"/>
        <v>99.9971018132988</v>
      </c>
    </row>
    <row r="325" spans="1:8" ht="52.5" customHeight="1">
      <c r="A325" s="148"/>
      <c r="B325" s="148"/>
      <c r="C325" s="148" t="s">
        <v>505</v>
      </c>
      <c r="D325" s="148"/>
      <c r="E325" s="149" t="s">
        <v>92</v>
      </c>
      <c r="F325" s="164">
        <v>966.62</v>
      </c>
      <c r="G325" s="142">
        <f>G326</f>
        <v>966.6</v>
      </c>
      <c r="H325" s="143">
        <f t="shared" si="20"/>
        <v>99.99793093459685</v>
      </c>
    </row>
    <row r="326" spans="1:8" ht="39" customHeight="1">
      <c r="A326" s="148"/>
      <c r="B326" s="148"/>
      <c r="C326" s="148"/>
      <c r="D326" s="152" t="s">
        <v>21</v>
      </c>
      <c r="E326" s="154" t="s">
        <v>22</v>
      </c>
      <c r="F326" s="164">
        <v>966.62</v>
      </c>
      <c r="G326" s="142">
        <v>966.6</v>
      </c>
      <c r="H326" s="143">
        <f t="shared" si="20"/>
        <v>99.99793093459685</v>
      </c>
    </row>
    <row r="327" spans="1:8" ht="42" customHeight="1">
      <c r="A327" s="148"/>
      <c r="B327" s="148"/>
      <c r="C327" s="148" t="s">
        <v>488</v>
      </c>
      <c r="D327" s="148"/>
      <c r="E327" s="149" t="s">
        <v>411</v>
      </c>
      <c r="F327" s="164">
        <v>50</v>
      </c>
      <c r="G327" s="142">
        <f>G328</f>
        <v>50</v>
      </c>
      <c r="H327" s="143">
        <f t="shared" si="20"/>
        <v>100</v>
      </c>
    </row>
    <row r="328" spans="1:8" ht="38.25" customHeight="1">
      <c r="A328" s="148"/>
      <c r="B328" s="148"/>
      <c r="C328" s="148"/>
      <c r="D328" s="152" t="s">
        <v>21</v>
      </c>
      <c r="E328" s="154" t="s">
        <v>22</v>
      </c>
      <c r="F328" s="164">
        <v>50</v>
      </c>
      <c r="G328" s="142">
        <v>50</v>
      </c>
      <c r="H328" s="143">
        <f t="shared" si="20"/>
        <v>100</v>
      </c>
    </row>
    <row r="329" spans="1:8" ht="43.5" customHeight="1">
      <c r="A329" s="148"/>
      <c r="B329" s="148"/>
      <c r="C329" s="148" t="s">
        <v>490</v>
      </c>
      <c r="D329" s="148"/>
      <c r="E329" s="149" t="s">
        <v>413</v>
      </c>
      <c r="F329" s="164">
        <v>18.51</v>
      </c>
      <c r="G329" s="142">
        <f>G330</f>
        <v>18.5</v>
      </c>
      <c r="H329" s="143">
        <f t="shared" si="20"/>
        <v>99.94597514856834</v>
      </c>
    </row>
    <row r="330" spans="1:8" ht="38.25">
      <c r="A330" s="148"/>
      <c r="B330" s="148"/>
      <c r="C330" s="148"/>
      <c r="D330" s="152" t="s">
        <v>21</v>
      </c>
      <c r="E330" s="154" t="s">
        <v>22</v>
      </c>
      <c r="F330" s="164">
        <v>18.51</v>
      </c>
      <c r="G330" s="142">
        <v>18.5</v>
      </c>
      <c r="H330" s="143">
        <f t="shared" si="20"/>
        <v>99.94597514856834</v>
      </c>
    </row>
    <row r="331" spans="1:8" ht="15" customHeight="1">
      <c r="A331" s="148"/>
      <c r="B331" s="148"/>
      <c r="C331" s="148" t="s">
        <v>491</v>
      </c>
      <c r="D331" s="148"/>
      <c r="E331" s="149" t="s">
        <v>414</v>
      </c>
      <c r="F331" s="164">
        <v>4530.91</v>
      </c>
      <c r="G331" s="142">
        <f>G332</f>
        <v>4530.91316</v>
      </c>
      <c r="H331" s="143">
        <f t="shared" si="20"/>
        <v>100.00006974316418</v>
      </c>
    </row>
    <row r="332" spans="1:8" ht="30" customHeight="1">
      <c r="A332" s="148"/>
      <c r="B332" s="148"/>
      <c r="C332" s="148" t="s">
        <v>492</v>
      </c>
      <c r="D332" s="148"/>
      <c r="E332" s="149" t="s">
        <v>415</v>
      </c>
      <c r="F332" s="164">
        <f>F333+F335</f>
        <v>4530.91</v>
      </c>
      <c r="G332" s="164">
        <f>G333+G335</f>
        <v>4530.91316</v>
      </c>
      <c r="H332" s="143">
        <f t="shared" si="20"/>
        <v>100.00006974316418</v>
      </c>
    </row>
    <row r="333" spans="1:8" ht="39" customHeight="1">
      <c r="A333" s="148"/>
      <c r="B333" s="148"/>
      <c r="C333" s="148" t="s">
        <v>493</v>
      </c>
      <c r="D333" s="148"/>
      <c r="E333" s="149" t="s">
        <v>416</v>
      </c>
      <c r="F333" s="164">
        <v>2729.77</v>
      </c>
      <c r="G333" s="142">
        <f>G334</f>
        <v>2729.769</v>
      </c>
      <c r="H333" s="143">
        <f t="shared" si="20"/>
        <v>99.99996336687705</v>
      </c>
    </row>
    <row r="334" spans="1:8" ht="27" customHeight="1">
      <c r="A334" s="148"/>
      <c r="B334" s="148"/>
      <c r="C334" s="148"/>
      <c r="D334" s="152" t="s">
        <v>21</v>
      </c>
      <c r="E334" s="154" t="s">
        <v>22</v>
      </c>
      <c r="F334" s="164">
        <v>2729.77</v>
      </c>
      <c r="G334" s="142">
        <v>2729.769</v>
      </c>
      <c r="H334" s="143">
        <f t="shared" si="20"/>
        <v>99.99996336687705</v>
      </c>
    </row>
    <row r="335" spans="1:8" ht="54" customHeight="1">
      <c r="A335" s="148"/>
      <c r="B335" s="148"/>
      <c r="C335" s="148" t="s">
        <v>494</v>
      </c>
      <c r="D335" s="148"/>
      <c r="E335" s="149" t="s">
        <v>92</v>
      </c>
      <c r="F335" s="164">
        <v>1801.14</v>
      </c>
      <c r="G335" s="142">
        <f>G336</f>
        <v>1801.14416</v>
      </c>
      <c r="H335" s="143">
        <f t="shared" si="20"/>
        <v>100.00023096483336</v>
      </c>
    </row>
    <row r="336" spans="1:8" ht="38.25">
      <c r="A336" s="148"/>
      <c r="B336" s="148"/>
      <c r="C336" s="148"/>
      <c r="D336" s="152" t="s">
        <v>21</v>
      </c>
      <c r="E336" s="154" t="s">
        <v>22</v>
      </c>
      <c r="F336" s="164">
        <v>1801.14</v>
      </c>
      <c r="G336" s="142">
        <v>1801.14416</v>
      </c>
      <c r="H336" s="143">
        <f t="shared" si="20"/>
        <v>100.00023096483336</v>
      </c>
    </row>
    <row r="337" spans="1:8" ht="15">
      <c r="A337" s="155"/>
      <c r="B337" s="155" t="s">
        <v>33</v>
      </c>
      <c r="C337" s="159"/>
      <c r="D337" s="137"/>
      <c r="E337" s="156" t="s">
        <v>42</v>
      </c>
      <c r="F337" s="135">
        <f>F338+F344</f>
        <v>671.94642</v>
      </c>
      <c r="G337" s="135">
        <f>G338+G344</f>
        <v>671.94642</v>
      </c>
      <c r="H337" s="143">
        <f t="shared" si="20"/>
        <v>100</v>
      </c>
    </row>
    <row r="338" spans="1:8" ht="19.5" customHeight="1">
      <c r="A338" s="155"/>
      <c r="B338" s="155" t="s">
        <v>34</v>
      </c>
      <c r="C338" s="155"/>
      <c r="D338" s="155"/>
      <c r="E338" s="156" t="s">
        <v>35</v>
      </c>
      <c r="F338" s="135">
        <f>F339</f>
        <v>50.79642</v>
      </c>
      <c r="G338" s="135">
        <f>G339</f>
        <v>50.79642</v>
      </c>
      <c r="H338" s="143">
        <f t="shared" si="20"/>
        <v>100</v>
      </c>
    </row>
    <row r="339" spans="1:8" ht="41.25" customHeight="1">
      <c r="A339" s="148"/>
      <c r="B339" s="148"/>
      <c r="C339" s="148" t="s">
        <v>359</v>
      </c>
      <c r="D339" s="148"/>
      <c r="E339" s="149" t="s">
        <v>356</v>
      </c>
      <c r="F339" s="142">
        <f>+F340</f>
        <v>50.79642</v>
      </c>
      <c r="G339" s="142">
        <f>+G340</f>
        <v>50.79642</v>
      </c>
      <c r="H339" s="143">
        <f t="shared" si="20"/>
        <v>100</v>
      </c>
    </row>
    <row r="340" spans="1:8" ht="42" customHeight="1">
      <c r="A340" s="148"/>
      <c r="B340" s="148"/>
      <c r="C340" s="148" t="s">
        <v>360</v>
      </c>
      <c r="D340" s="148"/>
      <c r="E340" s="149" t="s">
        <v>357</v>
      </c>
      <c r="F340" s="142">
        <f aca="true" t="shared" si="21" ref="F340:G342">F341</f>
        <v>50.79642</v>
      </c>
      <c r="G340" s="142">
        <f t="shared" si="21"/>
        <v>50.79642</v>
      </c>
      <c r="H340" s="143">
        <f t="shared" si="20"/>
        <v>100</v>
      </c>
    </row>
    <row r="341" spans="1:8" ht="38.25">
      <c r="A341" s="148"/>
      <c r="B341" s="148"/>
      <c r="C341" s="148" t="s">
        <v>480</v>
      </c>
      <c r="D341" s="148"/>
      <c r="E341" s="149" t="s">
        <v>406</v>
      </c>
      <c r="F341" s="142">
        <f t="shared" si="21"/>
        <v>50.79642</v>
      </c>
      <c r="G341" s="142">
        <f t="shared" si="21"/>
        <v>50.79642</v>
      </c>
      <c r="H341" s="143">
        <f t="shared" si="20"/>
        <v>100</v>
      </c>
    </row>
    <row r="342" spans="1:8" ht="63.75">
      <c r="A342" s="148"/>
      <c r="B342" s="148"/>
      <c r="C342" s="148" t="s">
        <v>481</v>
      </c>
      <c r="D342" s="148"/>
      <c r="E342" s="149" t="s">
        <v>407</v>
      </c>
      <c r="F342" s="142">
        <f t="shared" si="21"/>
        <v>50.79642</v>
      </c>
      <c r="G342" s="142">
        <f t="shared" si="21"/>
        <v>50.79642</v>
      </c>
      <c r="H342" s="143">
        <f t="shared" si="20"/>
        <v>100</v>
      </c>
    </row>
    <row r="343" spans="1:8" ht="25.5">
      <c r="A343" s="148"/>
      <c r="B343" s="148"/>
      <c r="C343" s="148"/>
      <c r="D343" s="148" t="s">
        <v>10</v>
      </c>
      <c r="E343" s="154" t="s">
        <v>11</v>
      </c>
      <c r="F343" s="142">
        <v>50.79642</v>
      </c>
      <c r="G343" s="142">
        <v>50.79642</v>
      </c>
      <c r="H343" s="143">
        <f aca="true" t="shared" si="22" ref="H343:H362">G343/F343*100</f>
        <v>100</v>
      </c>
    </row>
    <row r="344" spans="1:8" ht="19.5" customHeight="1">
      <c r="A344" s="155"/>
      <c r="B344" s="155" t="s">
        <v>221</v>
      </c>
      <c r="C344" s="155"/>
      <c r="D344" s="155"/>
      <c r="E344" s="158" t="s">
        <v>36</v>
      </c>
      <c r="F344" s="135">
        <f>F345+F349</f>
        <v>621.15</v>
      </c>
      <c r="G344" s="135">
        <f>G345+G349</f>
        <v>621.15</v>
      </c>
      <c r="H344" s="136">
        <f t="shared" si="22"/>
        <v>100</v>
      </c>
    </row>
    <row r="345" spans="1:8" ht="27" customHeight="1">
      <c r="A345" s="148"/>
      <c r="B345" s="148"/>
      <c r="C345" s="148" t="s">
        <v>444</v>
      </c>
      <c r="D345" s="148"/>
      <c r="E345" s="149" t="s">
        <v>382</v>
      </c>
      <c r="F345" s="142">
        <f aca="true" t="shared" si="23" ref="F345:G347">F346</f>
        <v>600</v>
      </c>
      <c r="G345" s="142">
        <f t="shared" si="23"/>
        <v>600</v>
      </c>
      <c r="H345" s="143">
        <f t="shared" si="22"/>
        <v>100</v>
      </c>
    </row>
    <row r="346" spans="1:8" ht="29.25" customHeight="1">
      <c r="A346" s="148"/>
      <c r="B346" s="148"/>
      <c r="C346" s="148" t="s">
        <v>506</v>
      </c>
      <c r="D346" s="148"/>
      <c r="E346" s="149" t="s">
        <v>428</v>
      </c>
      <c r="F346" s="142">
        <f t="shared" si="23"/>
        <v>600</v>
      </c>
      <c r="G346" s="142">
        <f t="shared" si="23"/>
        <v>600</v>
      </c>
      <c r="H346" s="143">
        <f t="shared" si="22"/>
        <v>100</v>
      </c>
    </row>
    <row r="347" spans="1:8" ht="53.25" customHeight="1">
      <c r="A347" s="148"/>
      <c r="B347" s="148"/>
      <c r="C347" s="148" t="s">
        <v>507</v>
      </c>
      <c r="D347" s="148"/>
      <c r="E347" s="149" t="s">
        <v>429</v>
      </c>
      <c r="F347" s="142">
        <f t="shared" si="23"/>
        <v>600</v>
      </c>
      <c r="G347" s="142">
        <f t="shared" si="23"/>
        <v>600</v>
      </c>
      <c r="H347" s="143">
        <f t="shared" si="22"/>
        <v>100</v>
      </c>
    </row>
    <row r="348" spans="1:8" ht="15">
      <c r="A348" s="148"/>
      <c r="B348" s="148"/>
      <c r="C348" s="148"/>
      <c r="D348" s="148" t="s">
        <v>44</v>
      </c>
      <c r="E348" s="144" t="s">
        <v>45</v>
      </c>
      <c r="F348" s="142">
        <v>600</v>
      </c>
      <c r="G348" s="142">
        <v>600</v>
      </c>
      <c r="H348" s="143">
        <f t="shared" si="22"/>
        <v>100</v>
      </c>
    </row>
    <row r="349" spans="1:8" ht="38.25">
      <c r="A349" s="148"/>
      <c r="B349" s="148"/>
      <c r="C349" s="148" t="s">
        <v>482</v>
      </c>
      <c r="D349" s="148"/>
      <c r="E349" s="149" t="s">
        <v>288</v>
      </c>
      <c r="F349" s="142">
        <f aca="true" t="shared" si="24" ref="F349:G352">F350</f>
        <v>21.15</v>
      </c>
      <c r="G349" s="142">
        <f t="shared" si="24"/>
        <v>21.15</v>
      </c>
      <c r="H349" s="143">
        <f t="shared" si="22"/>
        <v>100</v>
      </c>
    </row>
    <row r="350" spans="1:8" ht="41.25" customHeight="1">
      <c r="A350" s="148"/>
      <c r="B350" s="148"/>
      <c r="C350" s="148" t="s">
        <v>491</v>
      </c>
      <c r="D350" s="148"/>
      <c r="E350" s="149" t="s">
        <v>414</v>
      </c>
      <c r="F350" s="142">
        <f t="shared" si="24"/>
        <v>21.15</v>
      </c>
      <c r="G350" s="142">
        <f t="shared" si="24"/>
        <v>21.15</v>
      </c>
      <c r="H350" s="143">
        <f t="shared" si="22"/>
        <v>100</v>
      </c>
    </row>
    <row r="351" spans="1:8" ht="25.5">
      <c r="A351" s="148"/>
      <c r="B351" s="148"/>
      <c r="C351" s="148" t="s">
        <v>492</v>
      </c>
      <c r="D351" s="148"/>
      <c r="E351" s="149" t="s">
        <v>415</v>
      </c>
      <c r="F351" s="142">
        <f t="shared" si="24"/>
        <v>21.15</v>
      </c>
      <c r="G351" s="142">
        <f t="shared" si="24"/>
        <v>21.15</v>
      </c>
      <c r="H351" s="143">
        <f t="shared" si="22"/>
        <v>100</v>
      </c>
    </row>
    <row r="352" spans="1:8" ht="49.5" customHeight="1">
      <c r="A352" s="148"/>
      <c r="B352" s="148"/>
      <c r="C352" s="148" t="s">
        <v>496</v>
      </c>
      <c r="D352" s="148"/>
      <c r="E352" s="161" t="s">
        <v>417</v>
      </c>
      <c r="F352" s="142">
        <f t="shared" si="24"/>
        <v>21.15</v>
      </c>
      <c r="G352" s="142">
        <f t="shared" si="24"/>
        <v>21.15</v>
      </c>
      <c r="H352" s="143">
        <f t="shared" si="22"/>
        <v>100</v>
      </c>
    </row>
    <row r="353" spans="1:8" ht="41.25" customHeight="1">
      <c r="A353" s="148"/>
      <c r="B353" s="148"/>
      <c r="C353" s="148"/>
      <c r="D353" s="152" t="s">
        <v>21</v>
      </c>
      <c r="E353" s="154" t="s">
        <v>22</v>
      </c>
      <c r="F353" s="142">
        <v>21.15</v>
      </c>
      <c r="G353" s="142">
        <v>21.15</v>
      </c>
      <c r="H353" s="143">
        <f t="shared" si="22"/>
        <v>100</v>
      </c>
    </row>
    <row r="354" spans="1:8" ht="25.5">
      <c r="A354" s="155" t="s">
        <v>430</v>
      </c>
      <c r="B354" s="155"/>
      <c r="C354" s="155"/>
      <c r="D354" s="155"/>
      <c r="E354" s="158" t="s">
        <v>431</v>
      </c>
      <c r="F354" s="135">
        <f aca="true" t="shared" si="25" ref="F354:G356">F355</f>
        <v>263.8</v>
      </c>
      <c r="G354" s="135">
        <f t="shared" si="25"/>
        <v>263.8</v>
      </c>
      <c r="H354" s="136">
        <f t="shared" si="22"/>
        <v>100</v>
      </c>
    </row>
    <row r="355" spans="1:8" ht="15">
      <c r="A355" s="155"/>
      <c r="B355" s="137" t="s">
        <v>0</v>
      </c>
      <c r="C355" s="137"/>
      <c r="D355" s="137"/>
      <c r="E355" s="157" t="s">
        <v>90</v>
      </c>
      <c r="F355" s="135">
        <f t="shared" si="25"/>
        <v>263.8</v>
      </c>
      <c r="G355" s="135">
        <f t="shared" si="25"/>
        <v>263.8</v>
      </c>
      <c r="H355" s="136">
        <f t="shared" si="22"/>
        <v>100</v>
      </c>
    </row>
    <row r="356" spans="1:8" ht="51">
      <c r="A356" s="155"/>
      <c r="B356" s="137" t="s">
        <v>4</v>
      </c>
      <c r="C356" s="151"/>
      <c r="D356" s="151"/>
      <c r="E356" s="134" t="s">
        <v>49</v>
      </c>
      <c r="F356" s="142">
        <f t="shared" si="25"/>
        <v>263.8</v>
      </c>
      <c r="G356" s="142">
        <f t="shared" si="25"/>
        <v>263.8</v>
      </c>
      <c r="H356" s="143">
        <f t="shared" si="22"/>
        <v>100</v>
      </c>
    </row>
    <row r="357" spans="1:8" ht="28.5" customHeight="1">
      <c r="A357" s="148"/>
      <c r="B357" s="148"/>
      <c r="C357" s="148" t="s">
        <v>349</v>
      </c>
      <c r="D357" s="148"/>
      <c r="E357" s="149" t="s">
        <v>350</v>
      </c>
      <c r="F357" s="142">
        <f>F358+F361</f>
        <v>263.8</v>
      </c>
      <c r="G357" s="142">
        <f>G358+G361</f>
        <v>263.8</v>
      </c>
      <c r="H357" s="143">
        <f t="shared" si="22"/>
        <v>100</v>
      </c>
    </row>
    <row r="358" spans="1:8" ht="25.5">
      <c r="A358" s="148"/>
      <c r="B358" s="148"/>
      <c r="C358" s="148" t="s">
        <v>354</v>
      </c>
      <c r="D358" s="148"/>
      <c r="E358" s="149" t="s">
        <v>355</v>
      </c>
      <c r="F358" s="142">
        <f>F359+F360</f>
        <v>150.5</v>
      </c>
      <c r="G358" s="142">
        <f>G359+G360</f>
        <v>150.5</v>
      </c>
      <c r="H358" s="143">
        <f t="shared" si="22"/>
        <v>100</v>
      </c>
    </row>
    <row r="359" spans="1:8" ht="53.25" customHeight="1">
      <c r="A359" s="148"/>
      <c r="B359" s="148"/>
      <c r="C359" s="148"/>
      <c r="D359" s="148" t="s">
        <v>3</v>
      </c>
      <c r="E359" s="144" t="s">
        <v>71</v>
      </c>
      <c r="F359" s="142">
        <v>146.5</v>
      </c>
      <c r="G359" s="142">
        <v>146.5</v>
      </c>
      <c r="H359" s="143">
        <f t="shared" si="22"/>
        <v>100</v>
      </c>
    </row>
    <row r="360" spans="1:8" ht="26.25" customHeight="1">
      <c r="A360" s="148"/>
      <c r="B360" s="148"/>
      <c r="C360" s="148"/>
      <c r="D360" s="152" t="s">
        <v>5</v>
      </c>
      <c r="E360" s="153" t="s">
        <v>144</v>
      </c>
      <c r="F360" s="142">
        <v>4</v>
      </c>
      <c r="G360" s="142">
        <v>4</v>
      </c>
      <c r="H360" s="143">
        <f t="shared" si="22"/>
        <v>100</v>
      </c>
    </row>
    <row r="361" spans="1:8" ht="25.5">
      <c r="A361" s="148"/>
      <c r="B361" s="148"/>
      <c r="C361" s="148" t="s">
        <v>351</v>
      </c>
      <c r="D361" s="148"/>
      <c r="E361" s="149" t="s">
        <v>352</v>
      </c>
      <c r="F361" s="142">
        <f>F362</f>
        <v>113.3</v>
      </c>
      <c r="G361" s="142">
        <f>G362</f>
        <v>113.3</v>
      </c>
      <c r="H361" s="143">
        <f t="shared" si="22"/>
        <v>100</v>
      </c>
    </row>
    <row r="362" spans="1:8" ht="68.25" customHeight="1">
      <c r="A362" s="148"/>
      <c r="B362" s="148"/>
      <c r="C362" s="148"/>
      <c r="D362" s="148" t="s">
        <v>3</v>
      </c>
      <c r="E362" s="144" t="s">
        <v>71</v>
      </c>
      <c r="F362" s="142">
        <v>113.3</v>
      </c>
      <c r="G362" s="142">
        <v>113.3</v>
      </c>
      <c r="H362" s="143">
        <f t="shared" si="22"/>
        <v>100</v>
      </c>
    </row>
    <row r="363" spans="1:8" ht="15">
      <c r="A363" s="133"/>
      <c r="B363" s="133"/>
      <c r="C363" s="133"/>
      <c r="D363" s="170"/>
      <c r="E363" s="166" t="s">
        <v>50</v>
      </c>
      <c r="F363" s="135">
        <v>33051.112</v>
      </c>
      <c r="G363" s="135">
        <v>28739.64</v>
      </c>
      <c r="H363" s="136">
        <f>G363/F363*100</f>
        <v>86.95513784831202</v>
      </c>
    </row>
  </sheetData>
  <sheetProtection/>
  <mergeCells count="5">
    <mergeCell ref="A6:H6"/>
    <mergeCell ref="G1:H1"/>
    <mergeCell ref="G2:H2"/>
    <mergeCell ref="G3:H3"/>
    <mergeCell ref="G4:H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8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9.140625" style="0" customWidth="1"/>
    <col min="2" max="2" width="31.00390625" style="0" customWidth="1"/>
    <col min="3" max="3" width="14.140625" style="0" customWidth="1"/>
    <col min="4" max="4" width="14.7109375" style="0" customWidth="1"/>
  </cols>
  <sheetData>
    <row r="1" ht="15">
      <c r="C1" s="51" t="s">
        <v>51</v>
      </c>
    </row>
    <row r="2" ht="15">
      <c r="C2" s="51" t="s">
        <v>167</v>
      </c>
    </row>
    <row r="3" ht="15">
      <c r="C3" s="51" t="s">
        <v>168</v>
      </c>
    </row>
    <row r="4" ht="15" customHeight="1">
      <c r="C4" s="37" t="s">
        <v>514</v>
      </c>
    </row>
    <row r="5" spans="3:4" ht="15">
      <c r="C5" s="1"/>
      <c r="D5" s="4"/>
    </row>
    <row r="6" spans="3:4" ht="15">
      <c r="C6" s="1"/>
      <c r="D6" s="4"/>
    </row>
    <row r="7" spans="1:4" ht="15">
      <c r="A7" s="206" t="s">
        <v>300</v>
      </c>
      <c r="B7" s="206"/>
      <c r="C7" s="206"/>
      <c r="D7" s="206"/>
    </row>
    <row r="8" spans="1:4" ht="31.5" customHeight="1">
      <c r="A8" s="206"/>
      <c r="B8" s="206"/>
      <c r="C8" s="206"/>
      <c r="D8" s="206"/>
    </row>
    <row r="9" spans="1:4" ht="12" customHeight="1">
      <c r="A9" s="208"/>
      <c r="B9" s="208"/>
      <c r="C9" s="208"/>
      <c r="D9" s="208"/>
    </row>
    <row r="10" spans="1:4" ht="15" customHeight="1">
      <c r="A10" s="175"/>
      <c r="B10" s="175"/>
      <c r="C10" s="207" t="s">
        <v>530</v>
      </c>
      <c r="D10" s="175"/>
    </row>
    <row r="11" spans="1:4" ht="70.5" customHeight="1">
      <c r="A11" s="178" t="s">
        <v>107</v>
      </c>
      <c r="B11" s="178" t="s">
        <v>108</v>
      </c>
      <c r="C11" s="209" t="s">
        <v>531</v>
      </c>
      <c r="D11" s="210" t="s">
        <v>518</v>
      </c>
    </row>
    <row r="12" spans="1:4" ht="15.75" customHeight="1">
      <c r="A12" s="211">
        <v>1</v>
      </c>
      <c r="B12" s="211">
        <v>2</v>
      </c>
      <c r="C12" s="209">
        <v>3</v>
      </c>
      <c r="D12" s="210">
        <v>4</v>
      </c>
    </row>
    <row r="13" spans="1:4" ht="29.25" customHeight="1">
      <c r="A13" s="176" t="s">
        <v>110</v>
      </c>
      <c r="B13" s="176" t="s">
        <v>109</v>
      </c>
      <c r="C13" s="212">
        <f>C14</f>
        <v>3980.2999999999993</v>
      </c>
      <c r="D13" s="212">
        <f>D14</f>
        <v>396.6999999999971</v>
      </c>
    </row>
    <row r="14" spans="1:4" ht="27" customHeight="1">
      <c r="A14" s="177" t="s">
        <v>55</v>
      </c>
      <c r="B14" s="174" t="s">
        <v>56</v>
      </c>
      <c r="C14" s="128">
        <f>C15+C18</f>
        <v>3980.2999999999993</v>
      </c>
      <c r="D14" s="128">
        <f>D15+D18</f>
        <v>396.6999999999971</v>
      </c>
    </row>
    <row r="15" spans="1:4" ht="28.5" customHeight="1">
      <c r="A15" s="174" t="s">
        <v>57</v>
      </c>
      <c r="B15" s="174" t="s">
        <v>58</v>
      </c>
      <c r="C15" s="128">
        <f>C16</f>
        <v>-29070.8</v>
      </c>
      <c r="D15" s="128">
        <f>D16</f>
        <v>-28342.9</v>
      </c>
    </row>
    <row r="16" spans="1:4" ht="27.75" customHeight="1">
      <c r="A16" s="174" t="s">
        <v>59</v>
      </c>
      <c r="B16" s="174" t="s">
        <v>60</v>
      </c>
      <c r="C16" s="128">
        <f>C17</f>
        <v>-29070.8</v>
      </c>
      <c r="D16" s="128">
        <f>D17</f>
        <v>-28342.9</v>
      </c>
    </row>
    <row r="17" spans="1:4" ht="30" customHeight="1">
      <c r="A17" s="174" t="s">
        <v>61</v>
      </c>
      <c r="B17" s="174" t="s">
        <v>515</v>
      </c>
      <c r="C17" s="128">
        <v>-29070.8</v>
      </c>
      <c r="D17" s="128">
        <v>-28342.9</v>
      </c>
    </row>
    <row r="18" spans="1:4" ht="27.75" customHeight="1">
      <c r="A18" s="174" t="s">
        <v>62</v>
      </c>
      <c r="B18" s="174" t="s">
        <v>63</v>
      </c>
      <c r="C18" s="128">
        <f>C19</f>
        <v>33051.1</v>
      </c>
      <c r="D18" s="128">
        <f>D19</f>
        <v>28739.6</v>
      </c>
    </row>
    <row r="19" spans="1:4" ht="27.75" customHeight="1">
      <c r="A19" s="174" t="s">
        <v>64</v>
      </c>
      <c r="B19" s="174" t="s">
        <v>65</v>
      </c>
      <c r="C19" s="128">
        <f>C20</f>
        <v>33051.1</v>
      </c>
      <c r="D19" s="128">
        <f>D20</f>
        <v>28739.6</v>
      </c>
    </row>
    <row r="20" spans="1:4" ht="30.75" customHeight="1">
      <c r="A20" s="174" t="s">
        <v>66</v>
      </c>
      <c r="B20" s="174" t="s">
        <v>516</v>
      </c>
      <c r="C20" s="128">
        <v>33051.1</v>
      </c>
      <c r="D20" s="128">
        <v>28739.6</v>
      </c>
    </row>
  </sheetData>
  <sheetProtection/>
  <mergeCells count="1">
    <mergeCell ref="A7:D8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57421875" style="0" customWidth="1"/>
    <col min="2" max="2" width="46.140625" style="0" customWidth="1"/>
    <col min="3" max="3" width="11.28125" style="0" customWidth="1"/>
    <col min="4" max="4" width="10.140625" style="0" customWidth="1"/>
    <col min="5" max="5" width="11.421875" style="0" customWidth="1"/>
  </cols>
  <sheetData>
    <row r="1" spans="4:5" ht="15">
      <c r="D1" s="51" t="s">
        <v>159</v>
      </c>
      <c r="E1" s="4"/>
    </row>
    <row r="2" spans="4:5" ht="15">
      <c r="D2" s="51" t="s">
        <v>167</v>
      </c>
      <c r="E2" s="4"/>
    </row>
    <row r="3" spans="4:5" ht="15">
      <c r="D3" s="51" t="s">
        <v>168</v>
      </c>
      <c r="E3" s="105"/>
    </row>
    <row r="4" spans="4:5" ht="15" customHeight="1">
      <c r="D4" s="196" t="s">
        <v>511</v>
      </c>
      <c r="E4" s="196"/>
    </row>
    <row r="5" ht="15">
      <c r="D5" s="3"/>
    </row>
    <row r="6" spans="1:5" ht="31.5" customHeight="1">
      <c r="A6" s="194" t="s">
        <v>508</v>
      </c>
      <c r="B6" s="195"/>
      <c r="C6" s="195"/>
      <c r="D6" s="195"/>
      <c r="E6" s="195"/>
    </row>
    <row r="7" spans="1:5" ht="12" customHeight="1">
      <c r="A7" s="179"/>
      <c r="B7" s="180"/>
      <c r="C7" s="180"/>
      <c r="D7" s="180"/>
      <c r="E7" s="180"/>
    </row>
    <row r="8" spans="3:5" ht="15.75">
      <c r="C8" s="198"/>
      <c r="D8" s="199" t="s">
        <v>519</v>
      </c>
      <c r="E8" s="198"/>
    </row>
    <row r="9" spans="1:5" ht="38.25">
      <c r="A9" s="5" t="s">
        <v>52</v>
      </c>
      <c r="B9" s="5" t="s">
        <v>53</v>
      </c>
      <c r="C9" s="200" t="s">
        <v>520</v>
      </c>
      <c r="D9" s="201" t="s">
        <v>521</v>
      </c>
      <c r="E9" s="200" t="s">
        <v>522</v>
      </c>
    </row>
    <row r="10" spans="1:5" ht="15">
      <c r="A10" s="178">
        <v>1</v>
      </c>
      <c r="B10" s="178">
        <v>2</v>
      </c>
      <c r="C10" s="41">
        <v>3</v>
      </c>
      <c r="D10" s="210">
        <v>4</v>
      </c>
      <c r="E10" s="210">
        <v>5</v>
      </c>
    </row>
    <row r="11" spans="1:5" ht="42.75">
      <c r="A11" s="44" t="s">
        <v>67</v>
      </c>
      <c r="B11" s="122" t="s">
        <v>284</v>
      </c>
      <c r="C11" s="213">
        <f>C13+C14+C15+C16+C17+C18+C19+C20+C21+C22+C23</f>
        <v>7139</v>
      </c>
      <c r="D11" s="213">
        <f>D13+D14+D15+D16+D17+D18+D19+D20+D21+D22+D23</f>
        <v>3833.2</v>
      </c>
      <c r="E11" s="214">
        <f>D11/C11*100</f>
        <v>53.693794649110515</v>
      </c>
    </row>
    <row r="12" spans="1:5" ht="15">
      <c r="A12" s="44"/>
      <c r="B12" s="44" t="s">
        <v>68</v>
      </c>
      <c r="C12" s="44"/>
      <c r="D12" s="48"/>
      <c r="E12" s="47"/>
    </row>
    <row r="13" spans="1:6" ht="30">
      <c r="A13" s="44" t="s">
        <v>69</v>
      </c>
      <c r="B13" s="24" t="s">
        <v>91</v>
      </c>
      <c r="C13" s="123">
        <v>1701.2</v>
      </c>
      <c r="D13" s="47">
        <v>1701.2</v>
      </c>
      <c r="E13" s="47">
        <f aca="true" t="shared" si="0" ref="E13:E24">D13/C13*100</f>
        <v>100</v>
      </c>
      <c r="F13" s="40"/>
    </row>
    <row r="14" spans="1:6" ht="30">
      <c r="A14" s="44" t="s">
        <v>70</v>
      </c>
      <c r="B14" s="24" t="s">
        <v>305</v>
      </c>
      <c r="C14" s="42">
        <v>181.1</v>
      </c>
      <c r="D14" s="42">
        <v>181.1</v>
      </c>
      <c r="E14" s="47">
        <f t="shared" si="0"/>
        <v>100</v>
      </c>
      <c r="F14" s="40"/>
    </row>
    <row r="15" spans="1:6" ht="15">
      <c r="A15" s="44" t="s">
        <v>72</v>
      </c>
      <c r="B15" s="24" t="s">
        <v>301</v>
      </c>
      <c r="C15" s="42">
        <v>87.17</v>
      </c>
      <c r="D15" s="42">
        <v>87.2</v>
      </c>
      <c r="E15" s="47">
        <f t="shared" si="0"/>
        <v>100.03441550992314</v>
      </c>
      <c r="F15" s="40"/>
    </row>
    <row r="16" spans="1:6" ht="30">
      <c r="A16" s="44" t="s">
        <v>73</v>
      </c>
      <c r="B16" s="24" t="s">
        <v>302</v>
      </c>
      <c r="C16" s="42">
        <v>161.7</v>
      </c>
      <c r="D16" s="42">
        <v>0</v>
      </c>
      <c r="E16" s="47">
        <f t="shared" si="0"/>
        <v>0</v>
      </c>
      <c r="F16" s="40"/>
    </row>
    <row r="17" spans="1:6" ht="15">
      <c r="A17" s="44" t="s">
        <v>74</v>
      </c>
      <c r="B17" s="24" t="s">
        <v>306</v>
      </c>
      <c r="C17" s="42">
        <v>355.43</v>
      </c>
      <c r="D17" s="42">
        <v>353.7</v>
      </c>
      <c r="E17" s="47">
        <f t="shared" si="0"/>
        <v>99.51326562192274</v>
      </c>
      <c r="F17" s="40"/>
    </row>
    <row r="18" spans="1:6" ht="18.75" customHeight="1">
      <c r="A18" s="44" t="s">
        <v>103</v>
      </c>
      <c r="B18" s="24" t="s">
        <v>303</v>
      </c>
      <c r="C18" s="42">
        <v>787.1</v>
      </c>
      <c r="D18" s="42">
        <v>0</v>
      </c>
      <c r="E18" s="47">
        <f t="shared" si="0"/>
        <v>0</v>
      </c>
      <c r="F18" s="40"/>
    </row>
    <row r="19" spans="1:6" ht="33" customHeight="1">
      <c r="A19" s="44" t="s">
        <v>104</v>
      </c>
      <c r="B19" s="25" t="s">
        <v>307</v>
      </c>
      <c r="C19" s="42">
        <v>92</v>
      </c>
      <c r="D19" s="42">
        <v>92</v>
      </c>
      <c r="E19" s="47">
        <f t="shared" si="0"/>
        <v>100</v>
      </c>
      <c r="F19" s="40"/>
    </row>
    <row r="20" spans="1:6" ht="45">
      <c r="A20" s="44" t="s">
        <v>105</v>
      </c>
      <c r="B20" s="24" t="s">
        <v>304</v>
      </c>
      <c r="C20" s="42">
        <v>1771</v>
      </c>
      <c r="D20" s="42">
        <v>0</v>
      </c>
      <c r="E20" s="47">
        <f t="shared" si="0"/>
        <v>0</v>
      </c>
      <c r="F20" s="40"/>
    </row>
    <row r="21" spans="1:6" ht="30">
      <c r="A21" s="44" t="s">
        <v>106</v>
      </c>
      <c r="B21" s="24" t="s">
        <v>308</v>
      </c>
      <c r="C21" s="42">
        <v>721</v>
      </c>
      <c r="D21" s="42">
        <v>721</v>
      </c>
      <c r="E21" s="47">
        <f t="shared" si="0"/>
        <v>100</v>
      </c>
      <c r="F21" s="40"/>
    </row>
    <row r="22" spans="1:6" ht="32.25" customHeight="1">
      <c r="A22" s="44" t="s">
        <v>146</v>
      </c>
      <c r="B22" s="24" t="s">
        <v>309</v>
      </c>
      <c r="C22" s="42">
        <v>697</v>
      </c>
      <c r="D22" s="42">
        <v>697</v>
      </c>
      <c r="E22" s="47">
        <f t="shared" si="0"/>
        <v>100</v>
      </c>
      <c r="F22" s="40"/>
    </row>
    <row r="23" spans="1:6" ht="33" customHeight="1">
      <c r="A23" s="44" t="s">
        <v>147</v>
      </c>
      <c r="B23" s="24" t="s">
        <v>310</v>
      </c>
      <c r="C23" s="123">
        <v>584.3</v>
      </c>
      <c r="D23" s="47">
        <v>0</v>
      </c>
      <c r="E23" s="47">
        <f t="shared" si="0"/>
        <v>0</v>
      </c>
      <c r="F23" s="40"/>
    </row>
    <row r="24" spans="1:5" ht="15">
      <c r="A24" s="36"/>
      <c r="B24" s="45" t="s">
        <v>50</v>
      </c>
      <c r="C24" s="46">
        <f>C11</f>
        <v>7139</v>
      </c>
      <c r="D24" s="46">
        <f>D11</f>
        <v>3833.2</v>
      </c>
      <c r="E24" s="43">
        <f t="shared" si="0"/>
        <v>53.693794649110515</v>
      </c>
    </row>
  </sheetData>
  <sheetProtection/>
  <mergeCells count="2">
    <mergeCell ref="A6:E6"/>
    <mergeCell ref="D4:E4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Киримова Людмила Васильевна</cp:lastModifiedBy>
  <cp:lastPrinted>2019-04-01T11:37:39Z</cp:lastPrinted>
  <dcterms:created xsi:type="dcterms:W3CDTF">2014-04-22T02:39:24Z</dcterms:created>
  <dcterms:modified xsi:type="dcterms:W3CDTF">2019-04-01T11:37:42Z</dcterms:modified>
  <cp:category/>
  <cp:version/>
  <cp:contentType/>
  <cp:contentStatus/>
</cp:coreProperties>
</file>